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3990" tabRatio="437" activeTab="0"/>
  </bookViews>
  <sheets>
    <sheet name="P&amp;L" sheetId="1" r:id="rId1"/>
    <sheet name="BSheet" sheetId="2" r:id="rId2"/>
    <sheet name="Notes" sheetId="3" r:id="rId3"/>
  </sheets>
  <externalReferences>
    <externalReference r:id="rId6"/>
    <externalReference r:id="rId7"/>
  </externalReferences>
  <definedNames>
    <definedName name="GRP">'[1]GBS'!#REF!</definedName>
    <definedName name="NOTE2">#REF!</definedName>
    <definedName name="_xlnm.Print_Area" localSheetId="1">'BSheet'!$A$1:$G$68</definedName>
    <definedName name="_xlnm.Print_Area" localSheetId="2">'Notes'!$A$7:$L$172</definedName>
    <definedName name="_xlnm.Print_Area" localSheetId="0">'P&amp;L'!$A$1:$G$57</definedName>
    <definedName name="Print_Area_MI">#REF!</definedName>
    <definedName name="_xlnm.Print_Titles" localSheetId="2">'Notes'!$1:$6</definedName>
    <definedName name="Print_Titles_MI">#REF!</definedName>
  </definedNames>
  <calcPr fullCalcOnLoad="1"/>
</workbook>
</file>

<file path=xl/sharedStrings.xml><?xml version="1.0" encoding="utf-8"?>
<sst xmlns="http://schemas.openxmlformats.org/spreadsheetml/2006/main" count="280" uniqueCount="208">
  <si>
    <t>CONSOLIDATED INCOME STATEMENT</t>
  </si>
  <si>
    <t>INDIVIDUAL QUARTER</t>
  </si>
  <si>
    <t>CURRENT</t>
  </si>
  <si>
    <t>YEAR</t>
  </si>
  <si>
    <t>QUARTER</t>
  </si>
  <si>
    <t>RM'000</t>
  </si>
  <si>
    <t>PRECEDING YEAR</t>
  </si>
  <si>
    <t>CORRESPONDING</t>
  </si>
  <si>
    <t>TO DATE</t>
  </si>
  <si>
    <t>PERIOD</t>
  </si>
  <si>
    <t>CUMULATIVE QUARTER</t>
  </si>
  <si>
    <t>1.</t>
  </si>
  <si>
    <t>(a)</t>
  </si>
  <si>
    <t>(b)</t>
  </si>
  <si>
    <t>Investment Income</t>
  </si>
  <si>
    <t>(c)</t>
  </si>
  <si>
    <t>2.</t>
  </si>
  <si>
    <t>(d)</t>
  </si>
  <si>
    <t>Exceptional items</t>
  </si>
  <si>
    <t>(e)</t>
  </si>
  <si>
    <t>(f)</t>
  </si>
  <si>
    <t>(g)</t>
  </si>
  <si>
    <t>(h)</t>
  </si>
  <si>
    <t>Taxation</t>
  </si>
  <si>
    <t xml:space="preserve">       before deducting minority interests</t>
  </si>
  <si>
    <t>(j)</t>
  </si>
  <si>
    <t>(i)</t>
  </si>
  <si>
    <t>attributable to members of the company</t>
  </si>
  <si>
    <t>CONSOLIDATED BALANCE SHEET</t>
  </si>
  <si>
    <t>AS AT</t>
  </si>
  <si>
    <t>END OF</t>
  </si>
  <si>
    <t>PRECEDING</t>
  </si>
  <si>
    <t>FINANCIAL</t>
  </si>
  <si>
    <t>YEAR END</t>
  </si>
  <si>
    <t>Current Assets</t>
  </si>
  <si>
    <t>Current Liabilities</t>
  </si>
  <si>
    <t>Net Current Assets or Current Liabilities</t>
  </si>
  <si>
    <t>Shareholders' Funds</t>
  </si>
  <si>
    <t>Reserves</t>
  </si>
  <si>
    <t>Development properties</t>
  </si>
  <si>
    <t>PARAMOUNT CORPORATION BERHAD</t>
  </si>
  <si>
    <t>(k)</t>
  </si>
  <si>
    <t>3.</t>
  </si>
  <si>
    <t>dividend, if any :</t>
  </si>
  <si>
    <t>4.</t>
  </si>
  <si>
    <t>Net tangible assets per share (RM)</t>
  </si>
  <si>
    <t>(l)</t>
  </si>
  <si>
    <t>5.</t>
  </si>
  <si>
    <t>Dividend per share (sen)</t>
  </si>
  <si>
    <t>Dividend Description</t>
  </si>
  <si>
    <t>(i)   Extraordinary items</t>
  </si>
  <si>
    <t xml:space="preserve">     members of the company</t>
  </si>
  <si>
    <t>(iii) Extraordinary items attributable to</t>
  </si>
  <si>
    <t>NOTES</t>
  </si>
  <si>
    <t>Current</t>
  </si>
  <si>
    <t>Deferred</t>
  </si>
  <si>
    <t>In respect of prior year</t>
  </si>
  <si>
    <t>As at</t>
  </si>
  <si>
    <t>Unsecured</t>
  </si>
  <si>
    <t>Term Loan</t>
  </si>
  <si>
    <t>Analysis by Activity</t>
  </si>
  <si>
    <t>Assets</t>
  </si>
  <si>
    <t>Employed</t>
  </si>
  <si>
    <t>Construction</t>
  </si>
  <si>
    <t>Property investment</t>
  </si>
  <si>
    <t>Property development</t>
  </si>
  <si>
    <t>Education</t>
  </si>
  <si>
    <t>Analysis by Geographical Location</t>
  </si>
  <si>
    <t>Within Malaysia</t>
  </si>
  <si>
    <t>Outside Malaysia</t>
  </si>
  <si>
    <t>19.</t>
  </si>
  <si>
    <t>20.</t>
  </si>
  <si>
    <t>21.</t>
  </si>
  <si>
    <t>Bank Overdraft</t>
  </si>
  <si>
    <t>Short-Term Borrowings</t>
  </si>
  <si>
    <t>Long-Term Borrowings</t>
  </si>
  <si>
    <t xml:space="preserve">   Total gain on disposals</t>
  </si>
  <si>
    <t>Cash and bank balances</t>
  </si>
  <si>
    <t>after deducting any provision for preference</t>
  </si>
  <si>
    <t>QUARTERLY REPORT</t>
  </si>
  <si>
    <t>AS AT END OF CURRENT QUARTER</t>
  </si>
  <si>
    <t>AS AT PRECEDING FINANCIAL</t>
  </si>
  <si>
    <t>Investment and Others</t>
  </si>
  <si>
    <t>Segment Reporting for the current financial year to date</t>
  </si>
  <si>
    <t>Associated Company</t>
  </si>
  <si>
    <t>22.</t>
  </si>
  <si>
    <t>Revenue</t>
  </si>
  <si>
    <t>Quarter</t>
  </si>
  <si>
    <t>Profit/(Loss) Before</t>
  </si>
  <si>
    <t>interests and extraordinary items</t>
  </si>
  <si>
    <t>Current Year</t>
  </si>
  <si>
    <t>Other Income</t>
  </si>
  <si>
    <t>Profit/(Loss) before finance cost, depreciation</t>
  </si>
  <si>
    <t>and amortisation, exceptional items, income</t>
  </si>
  <si>
    <t>Finance Cost</t>
  </si>
  <si>
    <t>Depreciation and amortisation</t>
  </si>
  <si>
    <t>Profit/(Loss) before income tax, minority</t>
  </si>
  <si>
    <t>Share of profits and losses of associated companies</t>
  </si>
  <si>
    <t>interests and extraordinary items after share</t>
  </si>
  <si>
    <t>of profit and losses of associated companies</t>
  </si>
  <si>
    <t>Income tax</t>
  </si>
  <si>
    <t xml:space="preserve">   (i) Profit/(loss) after income tax</t>
  </si>
  <si>
    <t xml:space="preserve">   (ii) Minority interests</t>
  </si>
  <si>
    <t>Pre-acquisition profit/(loss), if applicable</t>
  </si>
  <si>
    <t>Net Profit/(loss) from ordinary activities</t>
  </si>
  <si>
    <t>(ii)  Minority Interest</t>
  </si>
  <si>
    <t>(m)</t>
  </si>
  <si>
    <t>Net profit/(loss) attributable to members of</t>
  </si>
  <si>
    <t>the company</t>
  </si>
  <si>
    <t>Earnings per share based on 2(m) above</t>
  </si>
  <si>
    <t>Certain comparative figures have been reclassified to conform with the current financial year's presentation.</t>
  </si>
  <si>
    <t>tax, minority interests and extraordinary items</t>
  </si>
  <si>
    <t>were as follows:-</t>
  </si>
  <si>
    <t>31/12/2001</t>
  </si>
  <si>
    <t>Property, plant and equipment</t>
  </si>
  <si>
    <t>Land held for development</t>
  </si>
  <si>
    <t>Inventories</t>
  </si>
  <si>
    <t>Investment in associated companies</t>
  </si>
  <si>
    <t>Quoted/Unquoted investments</t>
  </si>
  <si>
    <t>Trade receivables</t>
  </si>
  <si>
    <t>Other receivables</t>
  </si>
  <si>
    <t>Trade payables</t>
  </si>
  <si>
    <t>Other payables</t>
  </si>
  <si>
    <t>Short term borrowings</t>
  </si>
  <si>
    <t>Provision for taxation</t>
  </si>
  <si>
    <t>Share capital</t>
  </si>
  <si>
    <t>Share premium</t>
  </si>
  <si>
    <t>Capital reserve</t>
  </si>
  <si>
    <t>Retained profit</t>
  </si>
  <si>
    <t>Minority interests</t>
  </si>
  <si>
    <t>Long term borrowings</t>
  </si>
  <si>
    <t>Other long term liabilities</t>
  </si>
  <si>
    <t>Provision for retirement benefits</t>
  </si>
  <si>
    <t>Due from customers on contract</t>
  </si>
  <si>
    <t>Due to customers on contract</t>
  </si>
  <si>
    <t>The figures have not been audited.</t>
  </si>
  <si>
    <t>The accounts were prepared using the same accounting policies and methods of computation as the most recent annual financial statement.</t>
  </si>
  <si>
    <t>Fixed deposits</t>
  </si>
  <si>
    <t>Translation reserve</t>
  </si>
  <si>
    <t>To date</t>
  </si>
  <si>
    <t>There were no profits/(losses) on any sale of unquoted investments and/or properties respectively for the current quarter and financial year-to-date.</t>
  </si>
  <si>
    <t>The particulars of the purchases and disposals of quoted securities by the group were as follows:</t>
  </si>
  <si>
    <t xml:space="preserve">   Total sale proceeds</t>
  </si>
  <si>
    <t>No.</t>
  </si>
  <si>
    <t>RM</t>
  </si>
  <si>
    <t>Balance as at 31 December 2001</t>
  </si>
  <si>
    <t>Issued pursuant to the Employee Share Option Scheme</t>
  </si>
  <si>
    <t>Secured</t>
  </si>
  <si>
    <t>There were no seasonal or cyclical effects on operations.</t>
  </si>
  <si>
    <t>There was no significant variance between the effective and statutory tax rate.</t>
  </si>
  <si>
    <t>Basic (based on the weighted average no. of</t>
  </si>
  <si>
    <t>ordinary shares after full exercise of ESOS - sen)</t>
  </si>
  <si>
    <t>The taxation charge included the following:</t>
  </si>
  <si>
    <t xml:space="preserve">   Total purchase consideration</t>
  </si>
  <si>
    <t>The borrowings are all denominated in Ringgit Malaysia</t>
  </si>
  <si>
    <t>There is expected to be no financial impact on the Company arising from the financial assistance granted to subsidiary companies.</t>
  </si>
  <si>
    <t>Addition/</t>
  </si>
  <si>
    <t>(Deletion)</t>
  </si>
  <si>
    <t>31.12.2001</t>
  </si>
  <si>
    <t xml:space="preserve">Corporate guarantees extended to financial instituitions </t>
  </si>
  <si>
    <t>subsidiary companies</t>
  </si>
  <si>
    <t>in support of banking and other credit facilities granted to</t>
  </si>
  <si>
    <t>contracts awarded to a wholly owned subsidiary company</t>
  </si>
  <si>
    <t>Performance guarantees extended to developers for</t>
  </si>
  <si>
    <t>Ordinary shares of RM1.00</t>
  </si>
  <si>
    <t>each</t>
  </si>
  <si>
    <t>There were no financial instruments with off balance sheet risk.</t>
  </si>
  <si>
    <t>There were no exceptional items.</t>
  </si>
  <si>
    <t>There were no extraordinary items.</t>
  </si>
  <si>
    <t>There were no corporate proposals announced and not completed.</t>
  </si>
  <si>
    <t>There were no material litigation pending.</t>
  </si>
  <si>
    <t>30/06/2002</t>
  </si>
  <si>
    <t>30/06/2001</t>
  </si>
  <si>
    <t>There were no Investments in quoted shares as at 30 June 2002.</t>
  </si>
  <si>
    <t>Balance as at 30 June 2002</t>
  </si>
  <si>
    <t>The group's borrowings and debts securities as at 30 June 2002 were as follows:-</t>
  </si>
  <si>
    <t>30.06.2002</t>
  </si>
  <si>
    <t>The changes in contingent liabilities since the last annual balance sheet date made up to 14 August 2002,</t>
  </si>
  <si>
    <t>14.08.2002</t>
  </si>
  <si>
    <t>There were no material events subsequent to the financial quarter ended 30 June 2002.</t>
  </si>
  <si>
    <t>Short Term Revolving Credit</t>
  </si>
  <si>
    <t xml:space="preserve"> </t>
  </si>
  <si>
    <t>Turnover for the current quarter has improved by 48.30% to RM68.01 million as compared to RM45.86 million of the preceding year corresponding quarter due mainly to higher progressive billings from construction and property development divisions.</t>
  </si>
  <si>
    <t>Year to date Group turnover has increased significantly by 53.56% to RM123.68 million as compared to RM80.55 million of the preceding year corresponding period due mainly to higher progress billings from construction and property development divisions.</t>
  </si>
  <si>
    <t>Quarterly report on consolidated results for the second quarter ended 30/06/2002.</t>
  </si>
  <si>
    <t>The details of formation of subsidiaries, acquisition of a long term investment and disposal of a subsidiary are set out as follows:-</t>
  </si>
  <si>
    <t>The Company, on 28 June 2002, set up a wholly-owned subsidiary named KDU Management Development Centre Sdn Bhd ("KMDC").  The principal activity of KMDC is that of management and educational services.</t>
  </si>
  <si>
    <t>The details of the movement in the paid up share capital of the company were as follows: -</t>
  </si>
  <si>
    <t>The Company, on 30 July 2002, set up a wholly-owned subsidiary named Paramount Property Development Sdn Bhd ("PPD").  The principal activity of PPD is that of property development.</t>
  </si>
  <si>
    <t>Dividend</t>
  </si>
  <si>
    <t>(in respect of shares which are exempted from mandatory deposit);</t>
  </si>
  <si>
    <t>in respect of ordinary transfers;</t>
  </si>
  <si>
    <t>100,521,032 ordinary shares in issue - sen)</t>
  </si>
  <si>
    <t>There were no forecast profits or profit guarantees made or issued.</t>
  </si>
  <si>
    <t>Fully diluted (based on no. of 103,286,032</t>
  </si>
  <si>
    <t>The Company, on 25 July 2002, through its 100% owned subsidiary company, Patani Jaya Sdn Bhd, entered into a Sale and Purchase Agreement with Sara Yasmine Binti Mohamed and Mariany Binti Mohammad Yit to dispose of its entire shareholding of 70,000 ordinary shares of RM1.00 each in Adegan Dinamik Sdn Bhd ("ADSB") for a total cash consideration of RM78,891.69 based on ADSB's Net Tangible Assets as at 30 June 2002.</t>
  </si>
  <si>
    <t>Shares bought on the Kuala Lumpur Stock Exchange on a cum entitlement basis according to the</t>
  </si>
  <si>
    <t>rules of the Kuala Lumpur Stock Exchange.</t>
  </si>
  <si>
    <t>Shares deposited into the depositor's securities account before 12.30 p.m. on 26 September 2002</t>
  </si>
  <si>
    <t>Shares transferred into the depositor's securities account before 12.30 p.m. on 30 September 2002</t>
  </si>
  <si>
    <t>The Profit before tax for the current quarter was higher at RM11.17 million compared to RM8.16 million for the preceding quarter due mainly to higher profits achieved by the property development and education divisions and higher share of profits from the associated company.</t>
  </si>
  <si>
    <t>Profit before tax for the current quarter has decreased marginally by 1.69% to RM11.17 million as compared to RM11.36 million of the preceding year corresponding quarter.</t>
  </si>
  <si>
    <t>Year to date Group profit before tax has decreased marginally by 2.83% to RM19.33 million as compared to RM19.89 million of the preceding year corresponding period due mainly to a lower contribution achieved by education division.</t>
  </si>
  <si>
    <t>Interim dividend of 3.0 sen per share less 28% income tax.</t>
  </si>
  <si>
    <t>This is to inform that a Depositor shall qualify for entitlement only in respect of: -</t>
  </si>
  <si>
    <t>The Directors have declared an interim dividend of 3.00% less tax at 28% for the six months ended 30 June 2002 in respect of the 2002 financial year (2001 - 2.50% less tax at 28%) to be paid on 18 October 2002.</t>
  </si>
  <si>
    <t>The Company, on 10 May 2002, through its 100% owned subsidiary company, Paramount Global Assets Sdn Bhd, entered into a Stock Purchase Agreement, Investor Rights Agreement and Stockholder Agreement to subscribe for 3,000,000 shares of iCarnegie, Inc ("iCarnegie")'s common stock, par value US$0.001 per share, in connection with iCarnegie's private offering of up to 8,000,000 shares of its common stock ("the offering"), for a total cash consideration of US$3,000,000 which represents 16.88% of iCarnegie's enlarged outstanding share capital of 17,770,000 shares.  The transaction was completed on 10 June 2002.</t>
  </si>
  <si>
    <t>Barring any unforeseen circumstances, the Board of Directors expects the Group's performance for the remaining period of the current financial year to be lower due mainly to lower progressive billings from the property development division, increasingly competitive environment in which the construction and education divisions operate, as well as the start up and expansion costs relating to KDU Smart School Sdn Bhd.</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</si>
</sst>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numFmt numFmtId="178" formatCode="\(0.00%\)"/>
    <numFmt numFmtId="179" formatCode="\-\(0.00%\)"/>
    <numFmt numFmtId="180" formatCode="#,##0.0"/>
    <numFmt numFmtId="181" formatCode="0.00%\ \(0.00%\)"/>
    <numFmt numFmtId="182" formatCode="#,##0.00;\(#,##0.00\)"/>
    <numFmt numFmtId="183" formatCode="\ \(0.00%\)"/>
    <numFmt numFmtId="184" formatCode="\(#,##0\)"/>
    <numFmt numFmtId="185" formatCode="\(#,##0.0\)"/>
    <numFmt numFmtId="186" formatCode="0."/>
    <numFmt numFmtId="187" formatCode="#,##0\ ;\(#,##0\)"/>
    <numFmt numFmtId="188" formatCode="0.0%\ ;\(0.0%\)"/>
    <numFmt numFmtId="189" formatCode="0.0\c\ ;\(0.00\c\)"/>
    <numFmt numFmtId="190" formatCode="&quot;$&quot;#.##\ ;\(&quot;$&quot;#.##\)"/>
    <numFmt numFmtId="191" formatCode="0.0%\ ;\ \(0.0%\)"/>
    <numFmt numFmtId="192" formatCode="\+00\ ;\ \-00"/>
    <numFmt numFmtId="193" formatCode="\+0\ ;\ \-0"/>
    <numFmt numFmtId="194" formatCode="0.00%\ ;\(0.00%\)"/>
    <numFmt numFmtId="195" formatCode="0.000%\ ;\(0.000%\)"/>
    <numFmt numFmtId="196" formatCode="0.000"/>
    <numFmt numFmtId="197" formatCode="mmmm\ d\,\ yyyy"/>
    <numFmt numFmtId="198" formatCode="#,##0.000000000_);\(#,##0.000000000\)"/>
    <numFmt numFmtId="199" formatCode="#,##0.000_);[Red]\(#,##0.000\)"/>
    <numFmt numFmtId="200" formatCode="#,##0.0_);[Red]\(#,##0.0\)"/>
    <numFmt numFmtId="201" formatCode="#,##0.0000_);[Red]\(#,##0.0000\)"/>
    <numFmt numFmtId="202" formatCode="#,##0.00000_);[Red]\(#,##0.00000\)"/>
    <numFmt numFmtId="203" formatCode="&quot;Yes&quot;;&quot;Yes&quot;;&quot;No&quot;"/>
    <numFmt numFmtId="204" formatCode="&quot;True&quot;;&quot;True&quot;;&quot;False&quot;"/>
    <numFmt numFmtId="205" formatCode="&quot;On&quot;;&quot;On&quot;;&quot;Off&quot;"/>
    <numFmt numFmtId="206" formatCode="[$€-2]\ #,##0.00_);[Red]\([$€-2]\ #,##0.00\)"/>
  </numFmts>
  <fonts count="9">
    <font>
      <sz val="10"/>
      <name val="Arial"/>
      <family val="0"/>
    </font>
    <font>
      <b/>
      <sz val="10"/>
      <name val="Arial"/>
      <family val="2"/>
    </font>
    <font>
      <sz val="9"/>
      <name val="Arial"/>
      <family val="2"/>
    </font>
    <font>
      <b/>
      <sz val="9"/>
      <name val="Arial"/>
      <family val="2"/>
    </font>
    <font>
      <u val="single"/>
      <sz val="10"/>
      <name val="Arial"/>
      <family val="2"/>
    </font>
    <font>
      <u val="single"/>
      <sz val="7.5"/>
      <color indexed="36"/>
      <name val="Courier"/>
      <family val="0"/>
    </font>
    <font>
      <b/>
      <u val="single"/>
      <sz val="12"/>
      <color indexed="12"/>
      <name val="Arial"/>
      <family val="2"/>
    </font>
    <font>
      <i/>
      <sz val="10"/>
      <name val="Arial"/>
      <family val="2"/>
    </font>
    <font>
      <b/>
      <i/>
      <sz val="20"/>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horizontal="center"/>
    </xf>
    <xf numFmtId="37" fontId="0" fillId="0" borderId="0" xfId="0" applyNumberFormat="1" applyAlignment="1">
      <alignment/>
    </xf>
    <xf numFmtId="0" fontId="1" fillId="0" borderId="0" xfId="0" applyFont="1" applyAlignment="1">
      <alignment/>
    </xf>
    <xf numFmtId="0" fontId="1" fillId="0" borderId="0" xfId="0" applyFont="1" applyAlignment="1" quotePrefix="1">
      <alignment horizontal="center"/>
    </xf>
    <xf numFmtId="37" fontId="1" fillId="0" borderId="0" xfId="0" applyNumberFormat="1" applyFont="1" applyAlignment="1">
      <alignment/>
    </xf>
    <xf numFmtId="37" fontId="1" fillId="0" borderId="1" xfId="0" applyNumberFormat="1" applyFont="1" applyBorder="1" applyAlignment="1">
      <alignment/>
    </xf>
    <xf numFmtId="37" fontId="1" fillId="0" borderId="2" xfId="0" applyNumberFormat="1" applyFont="1" applyBorder="1" applyAlignment="1">
      <alignment/>
    </xf>
    <xf numFmtId="39" fontId="1" fillId="0" borderId="0" xfId="0" applyNumberFormat="1" applyFont="1" applyAlignment="1">
      <alignment/>
    </xf>
    <xf numFmtId="0" fontId="1" fillId="0" borderId="1" xfId="0" applyFont="1" applyBorder="1" applyAlignment="1" quotePrefix="1">
      <alignment horizontal="center"/>
    </xf>
    <xf numFmtId="37" fontId="1" fillId="0" borderId="0" xfId="0" applyNumberFormat="1" applyFont="1" applyAlignment="1">
      <alignment horizontal="right"/>
    </xf>
    <xf numFmtId="37" fontId="0" fillId="0" borderId="0" xfId="0" applyNumberFormat="1" applyFont="1" applyAlignment="1">
      <alignment horizontal="righ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Font="1" applyAlignment="1" quotePrefix="1">
      <alignment horizontal="left"/>
    </xf>
    <xf numFmtId="37" fontId="0" fillId="0" borderId="0" xfId="0" applyNumberFormat="1" applyFont="1" applyAlignment="1">
      <alignment/>
    </xf>
    <xf numFmtId="37" fontId="0" fillId="0" borderId="1" xfId="0" applyNumberFormat="1" applyFont="1" applyBorder="1" applyAlignment="1">
      <alignment/>
    </xf>
    <xf numFmtId="37" fontId="0" fillId="0" borderId="2" xfId="0" applyNumberFormat="1" applyFont="1" applyBorder="1" applyAlignment="1">
      <alignment/>
    </xf>
    <xf numFmtId="39" fontId="0" fillId="0" borderId="0" xfId="0" applyNumberFormat="1" applyFont="1" applyAlignment="1">
      <alignment/>
    </xf>
    <xf numFmtId="0" fontId="0" fillId="0" borderId="1" xfId="0" applyFont="1" applyBorder="1" applyAlignment="1" quotePrefix="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0" fillId="0" borderId="4" xfId="0" applyFont="1" applyBorder="1" applyAlignment="1" quotePrefix="1">
      <alignment horizontal="center"/>
    </xf>
    <xf numFmtId="0" fontId="0" fillId="0" borderId="3" xfId="0" applyFont="1" applyBorder="1" applyAlignment="1">
      <alignment/>
    </xf>
    <xf numFmtId="37" fontId="0" fillId="0" borderId="3" xfId="0" applyNumberFormat="1" applyFont="1" applyBorder="1" applyAlignment="1">
      <alignment horizontal="right"/>
    </xf>
    <xf numFmtId="37" fontId="0" fillId="0" borderId="4" xfId="0"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2" fillId="0" borderId="0" xfId="0" applyFont="1" applyBorder="1" applyAlignment="1">
      <alignment/>
    </xf>
    <xf numFmtId="0" fontId="2" fillId="0" borderId="3" xfId="0" applyFont="1" applyBorder="1" applyAlignment="1">
      <alignment/>
    </xf>
    <xf numFmtId="0" fontId="0" fillId="0" borderId="8" xfId="0" applyFont="1" applyBorder="1" applyAlignment="1">
      <alignment/>
    </xf>
    <xf numFmtId="0" fontId="0" fillId="0" borderId="0" xfId="0" applyFont="1" applyBorder="1" applyAlignment="1">
      <alignment/>
    </xf>
    <xf numFmtId="0" fontId="0" fillId="0" borderId="3" xfId="0" applyFont="1" applyBorder="1" applyAlignment="1" quotePrefix="1">
      <alignment horizontal="left"/>
    </xf>
    <xf numFmtId="0" fontId="0" fillId="0" borderId="9" xfId="0" applyFont="1" applyBorder="1" applyAlignment="1">
      <alignment/>
    </xf>
    <xf numFmtId="0" fontId="0" fillId="0" borderId="1" xfId="0" applyFont="1" applyBorder="1" applyAlignment="1">
      <alignment/>
    </xf>
    <xf numFmtId="0" fontId="0" fillId="0" borderId="4" xfId="0" applyFont="1" applyBorder="1" applyAlignment="1">
      <alignment/>
    </xf>
    <xf numFmtId="0" fontId="0" fillId="0" borderId="7" xfId="0" applyFont="1" applyBorder="1" applyAlignment="1" quotePrefix="1">
      <alignment horizontal="left"/>
    </xf>
    <xf numFmtId="37" fontId="0" fillId="0" borderId="7" xfId="0" applyNumberFormat="1" applyFont="1" applyBorder="1" applyAlignment="1">
      <alignment horizontal="right"/>
    </xf>
    <xf numFmtId="0" fontId="0" fillId="0" borderId="9" xfId="0" applyFont="1" applyBorder="1" applyAlignment="1" quotePrefix="1">
      <alignment horizontal="left"/>
    </xf>
    <xf numFmtId="0" fontId="0" fillId="0" borderId="5" xfId="0" applyFont="1" applyBorder="1" applyAlignment="1" quotePrefix="1">
      <alignment horizontal="left"/>
    </xf>
    <xf numFmtId="0" fontId="0" fillId="0" borderId="10" xfId="0" applyFont="1" applyBorder="1" applyAlignment="1">
      <alignment/>
    </xf>
    <xf numFmtId="37" fontId="0" fillId="0" borderId="11" xfId="0" applyNumberFormat="1" applyFont="1" applyBorder="1" applyAlignment="1">
      <alignment horizontal="right"/>
    </xf>
    <xf numFmtId="0" fontId="0" fillId="0" borderId="11" xfId="0" applyFont="1" applyBorder="1" applyAlignment="1">
      <alignment/>
    </xf>
    <xf numFmtId="0" fontId="0" fillId="0" borderId="3" xfId="0" applyFont="1" applyBorder="1" applyAlignment="1">
      <alignment horizontal="left"/>
    </xf>
    <xf numFmtId="0" fontId="0" fillId="0" borderId="4" xfId="0" applyFont="1" applyBorder="1" applyAlignment="1" quotePrefix="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11" xfId="0" applyFont="1" applyBorder="1" applyAlignment="1">
      <alignment horizontal="left"/>
    </xf>
    <xf numFmtId="0" fontId="0" fillId="0" borderId="10" xfId="0" applyFont="1" applyBorder="1" applyAlignment="1" quotePrefix="1">
      <alignment horizontal="left"/>
    </xf>
    <xf numFmtId="37" fontId="0" fillId="0" borderId="6" xfId="0" applyNumberFormat="1" applyFont="1" applyBorder="1" applyAlignment="1">
      <alignment horizontal="right"/>
    </xf>
    <xf numFmtId="37" fontId="0" fillId="0" borderId="0" xfId="0" applyNumberFormat="1" applyFont="1" applyBorder="1" applyAlignment="1">
      <alignment horizontal="right"/>
    </xf>
    <xf numFmtId="37" fontId="0" fillId="0" borderId="12" xfId="0" applyNumberFormat="1" applyFont="1" applyBorder="1" applyAlignment="1">
      <alignment horizontal="right"/>
    </xf>
    <xf numFmtId="37" fontId="1" fillId="0" borderId="12" xfId="0" applyNumberFormat="1" applyFont="1" applyBorder="1" applyAlignment="1">
      <alignment horizontal="right"/>
    </xf>
    <xf numFmtId="39" fontId="0" fillId="0" borderId="3" xfId="0" applyNumberFormat="1" applyFont="1" applyBorder="1" applyAlignment="1">
      <alignment horizontal="right"/>
    </xf>
    <xf numFmtId="0" fontId="4" fillId="0" borderId="0" xfId="0" applyFont="1" applyAlignment="1">
      <alignmen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quotePrefix="1">
      <alignment horizontal="center"/>
    </xf>
    <xf numFmtId="0" fontId="1" fillId="0" borderId="15" xfId="0" applyFont="1" applyFill="1" applyBorder="1" applyAlignment="1" quotePrefix="1">
      <alignment horizontal="center"/>
    </xf>
    <xf numFmtId="0" fontId="1" fillId="0" borderId="13" xfId="0" applyFont="1" applyFill="1" applyBorder="1" applyAlignment="1">
      <alignment/>
    </xf>
    <xf numFmtId="37" fontId="1" fillId="0" borderId="15" xfId="0" applyNumberFormat="1" applyFont="1" applyFill="1" applyBorder="1" applyAlignment="1">
      <alignment horizontal="right"/>
    </xf>
    <xf numFmtId="37" fontId="1" fillId="0" borderId="13"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5" xfId="0" applyNumberFormat="1" applyFont="1" applyFill="1" applyBorder="1" applyAlignment="1">
      <alignment horizontal="right"/>
    </xf>
    <xf numFmtId="37" fontId="1" fillId="0" borderId="8" xfId="0" applyNumberFormat="1" applyFont="1" applyFill="1" applyBorder="1" applyAlignment="1">
      <alignment horizontal="right"/>
    </xf>
    <xf numFmtId="39" fontId="1" fillId="0" borderId="7" xfId="0" applyNumberFormat="1" applyFont="1" applyFill="1" applyBorder="1" applyAlignment="1">
      <alignment horizontal="right"/>
    </xf>
    <xf numFmtId="39" fontId="1" fillId="0" borderId="4" xfId="15" applyNumberFormat="1" applyFont="1" applyFill="1" applyBorder="1" applyAlignment="1">
      <alignment horizontal="right"/>
    </xf>
    <xf numFmtId="39" fontId="1" fillId="0" borderId="14" xfId="0" applyNumberFormat="1" applyFont="1" applyFill="1" applyBorder="1" applyAlignment="1">
      <alignment horizontal="right"/>
    </xf>
    <xf numFmtId="39" fontId="1" fillId="0" borderId="13" xfId="0" applyNumberFormat="1" applyFont="1" applyFill="1" applyBorder="1" applyAlignment="1">
      <alignment horizontal="right"/>
    </xf>
    <xf numFmtId="37" fontId="1" fillId="0" borderId="6" xfId="0" applyNumberFormat="1" applyFont="1" applyFill="1" applyBorder="1" applyAlignment="1">
      <alignment horizontal="right"/>
    </xf>
    <xf numFmtId="37" fontId="1" fillId="0" borderId="0" xfId="0" applyNumberFormat="1" applyFont="1" applyFill="1" applyBorder="1" applyAlignment="1">
      <alignment horizontal="right"/>
    </xf>
    <xf numFmtId="0" fontId="4" fillId="0" borderId="0" xfId="0" applyFont="1" applyAlignment="1" quotePrefix="1">
      <alignment horizontal="center"/>
    </xf>
    <xf numFmtId="37" fontId="1" fillId="0" borderId="9" xfId="0" applyNumberFormat="1" applyFont="1" applyFill="1" applyBorder="1" applyAlignment="1">
      <alignment horizontal="right"/>
    </xf>
    <xf numFmtId="37" fontId="0" fillId="0" borderId="1" xfId="0" applyNumberFormat="1" applyFont="1" applyBorder="1" applyAlignment="1">
      <alignment horizontal="right"/>
    </xf>
    <xf numFmtId="37" fontId="1" fillId="0" borderId="1" xfId="0" applyNumberFormat="1" applyFont="1" applyFill="1" applyBorder="1" applyAlignment="1">
      <alignment horizontal="right"/>
    </xf>
    <xf numFmtId="38" fontId="4" fillId="0" borderId="0" xfId="0" applyNumberFormat="1" applyFont="1" applyAlignment="1" quotePrefix="1">
      <alignment horizontal="center"/>
    </xf>
    <xf numFmtId="39" fontId="0" fillId="0" borderId="11" xfId="0" applyNumberFormat="1" applyFont="1" applyBorder="1" applyAlignment="1" quotePrefix="1">
      <alignment horizontal="right"/>
    </xf>
    <xf numFmtId="37" fontId="3" fillId="0" borderId="9" xfId="0" applyNumberFormat="1" applyFont="1" applyBorder="1" applyAlignment="1">
      <alignment horizontal="center"/>
    </xf>
    <xf numFmtId="37" fontId="3" fillId="0" borderId="4" xfId="0" applyNumberFormat="1" applyFont="1" applyBorder="1" applyAlignment="1">
      <alignment horizontal="center"/>
    </xf>
    <xf numFmtId="39" fontId="1" fillId="0" borderId="10" xfId="0" applyNumberFormat="1" applyFont="1" applyFill="1" applyBorder="1" applyAlignment="1">
      <alignment horizontal="right"/>
    </xf>
    <xf numFmtId="39" fontId="1" fillId="0" borderId="12" xfId="0" applyNumberFormat="1" applyFont="1" applyFill="1" applyBorder="1" applyAlignment="1">
      <alignment horizontal="right"/>
    </xf>
    <xf numFmtId="0" fontId="0" fillId="0" borderId="0" xfId="0" applyFont="1" applyAlignment="1">
      <alignment horizontal="left"/>
    </xf>
    <xf numFmtId="37" fontId="0" fillId="0" borderId="4" xfId="0" applyNumberFormat="1" applyFont="1" applyBorder="1" applyAlignment="1" quotePrefix="1">
      <alignment horizontal="right"/>
    </xf>
    <xf numFmtId="39" fontId="0" fillId="0" borderId="7" xfId="0" applyNumberFormat="1" applyFont="1" applyBorder="1" applyAlignment="1" quotePrefix="1">
      <alignment horizontal="right"/>
    </xf>
    <xf numFmtId="37" fontId="0" fillId="0" borderId="15"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14" xfId="0" applyNumberFormat="1" applyFont="1" applyFill="1" applyBorder="1" applyAlignment="1">
      <alignment horizontal="right"/>
    </xf>
    <xf numFmtId="39" fontId="0" fillId="0" borderId="4" xfId="15" applyNumberFormat="1" applyFont="1" applyFill="1" applyBorder="1" applyAlignment="1">
      <alignment horizontal="right"/>
    </xf>
    <xf numFmtId="38" fontId="0" fillId="0" borderId="0" xfId="0" applyNumberFormat="1" applyFont="1" applyAlignment="1">
      <alignment/>
    </xf>
    <xf numFmtId="38" fontId="0" fillId="0" borderId="1" xfId="0" applyNumberFormat="1" applyFont="1" applyBorder="1" applyAlignment="1">
      <alignment/>
    </xf>
    <xf numFmtId="38" fontId="0" fillId="0" borderId="2" xfId="0" applyNumberFormat="1" applyFont="1" applyBorder="1" applyAlignment="1">
      <alignment/>
    </xf>
    <xf numFmtId="38" fontId="0" fillId="0" borderId="0" xfId="0" applyNumberFormat="1" applyFont="1" applyAlignment="1">
      <alignment horizontal="right"/>
    </xf>
    <xf numFmtId="38" fontId="0" fillId="0" borderId="1" xfId="0" applyNumberFormat="1" applyFont="1" applyBorder="1" applyAlignment="1">
      <alignment horizontal="right"/>
    </xf>
    <xf numFmtId="38" fontId="0" fillId="0" borderId="2" xfId="0" applyNumberFormat="1" applyFont="1" applyBorder="1" applyAlignment="1">
      <alignment horizontal="right"/>
    </xf>
    <xf numFmtId="167" fontId="0" fillId="0" borderId="0" xfId="15" applyNumberFormat="1" applyFont="1" applyAlignment="1">
      <alignment/>
    </xf>
    <xf numFmtId="0" fontId="0" fillId="0" borderId="0" xfId="0" applyFont="1" applyFill="1" applyAlignment="1">
      <alignment/>
    </xf>
    <xf numFmtId="0" fontId="2" fillId="0" borderId="8" xfId="0" applyFont="1" applyBorder="1" applyAlignment="1">
      <alignment/>
    </xf>
    <xf numFmtId="0" fontId="0" fillId="0" borderId="12" xfId="0" applyFont="1" applyBorder="1" applyAlignment="1">
      <alignment/>
    </xf>
    <xf numFmtId="38" fontId="1" fillId="0" borderId="0" xfId="0" applyNumberFormat="1" applyFont="1" applyAlignment="1">
      <alignment/>
    </xf>
    <xf numFmtId="9" fontId="0" fillId="0" borderId="0" xfId="21" applyFont="1" applyAlignment="1">
      <alignment/>
    </xf>
    <xf numFmtId="0" fontId="0" fillId="0" borderId="0" xfId="0" applyFont="1" applyAlignment="1" quotePrefix="1">
      <alignment horizontal="right"/>
    </xf>
    <xf numFmtId="0" fontId="0" fillId="0" borderId="11" xfId="0" applyFont="1" applyBorder="1" applyAlignment="1" quotePrefix="1">
      <alignment horizontal="left"/>
    </xf>
    <xf numFmtId="0" fontId="4" fillId="0" borderId="0" xfId="0" applyFont="1" applyAlignment="1" quotePrefix="1">
      <alignment horizontal="right"/>
    </xf>
    <xf numFmtId="0" fontId="0" fillId="0" borderId="0" xfId="0" applyFont="1" applyAlignment="1">
      <alignment horizontal="right"/>
    </xf>
    <xf numFmtId="0" fontId="0" fillId="0" borderId="4" xfId="0" applyFont="1" applyBorder="1" applyAlignment="1">
      <alignment horizontal="center"/>
    </xf>
    <xf numFmtId="0" fontId="0" fillId="0" borderId="7" xfId="0" applyFont="1" applyBorder="1" applyAlignment="1" quotePrefix="1">
      <alignment horizontal="center"/>
    </xf>
    <xf numFmtId="0" fontId="0" fillId="0" borderId="11" xfId="0" applyFont="1" applyBorder="1" applyAlignment="1" quotePrefix="1">
      <alignment horizontal="center"/>
    </xf>
    <xf numFmtId="0" fontId="0" fillId="0" borderId="7" xfId="0" applyFont="1" applyBorder="1" applyAlignment="1">
      <alignment horizontal="center"/>
    </xf>
    <xf numFmtId="0" fontId="0" fillId="0" borderId="3" xfId="0" applyFont="1" applyBorder="1" applyAlignment="1" quotePrefix="1">
      <alignment horizontal="center"/>
    </xf>
    <xf numFmtId="0" fontId="0" fillId="0" borderId="11" xfId="0" applyFont="1" applyBorder="1" applyAlignment="1">
      <alignment horizontal="center"/>
    </xf>
    <xf numFmtId="0" fontId="0" fillId="0" borderId="7" xfId="0" applyFont="1" applyBorder="1" applyAlignment="1" quotePrefix="1">
      <alignment horizontal="left" wrapText="1"/>
    </xf>
    <xf numFmtId="0" fontId="0" fillId="0" borderId="7" xfId="0" applyFont="1" applyBorder="1" applyAlignment="1" quotePrefix="1">
      <alignment horizontal="center" vertical="top" wrapText="1"/>
    </xf>
    <xf numFmtId="0" fontId="0" fillId="0" borderId="14" xfId="0" applyFont="1" applyBorder="1" applyAlignment="1" quotePrefix="1">
      <alignment horizontal="left"/>
    </xf>
    <xf numFmtId="0" fontId="0" fillId="0" borderId="0" xfId="0" applyFont="1" applyAlignment="1" quotePrefix="1">
      <alignment horizontal="left" vertical="top" wrapText="1"/>
    </xf>
    <xf numFmtId="0" fontId="0"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vertical="top"/>
    </xf>
    <xf numFmtId="0" fontId="0" fillId="0" borderId="0" xfId="0" applyAlignment="1">
      <alignment horizontal="justify" vertical="top"/>
    </xf>
    <xf numFmtId="0" fontId="0" fillId="0" borderId="4" xfId="0" applyFont="1" applyBorder="1" applyAlignment="1">
      <alignment horizontal="center" vertical="top"/>
    </xf>
    <xf numFmtId="0" fontId="0" fillId="0" borderId="4" xfId="0" applyFont="1" applyBorder="1" applyAlignment="1" quotePrefix="1">
      <alignment horizontal="left" vertical="top"/>
    </xf>
    <xf numFmtId="0" fontId="0" fillId="0" borderId="0" xfId="0" applyAlignment="1" quotePrefix="1">
      <alignment horizontal="left"/>
    </xf>
    <xf numFmtId="38" fontId="0" fillId="0" borderId="0" xfId="0" applyNumberFormat="1" applyFont="1" applyBorder="1" applyAlignment="1">
      <alignment horizontal="right"/>
    </xf>
    <xf numFmtId="0" fontId="7" fillId="0" borderId="0" xfId="0" applyFont="1" applyAlignment="1" quotePrefix="1">
      <alignment horizontal="right"/>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xf>
    <xf numFmtId="38" fontId="0" fillId="0" borderId="0" xfId="0" applyNumberFormat="1" applyFont="1" applyFill="1" applyAlignment="1">
      <alignment/>
    </xf>
    <xf numFmtId="0" fontId="0" fillId="0" borderId="0" xfId="0" applyFont="1" applyFill="1" applyAlignment="1" quotePrefix="1">
      <alignment horizontal="left" vertical="top" wrapText="1"/>
    </xf>
    <xf numFmtId="38" fontId="0" fillId="0" borderId="1" xfId="0" applyNumberFormat="1" applyFont="1" applyFill="1" applyBorder="1" applyAlignment="1">
      <alignment/>
    </xf>
    <xf numFmtId="0" fontId="0" fillId="0" borderId="0" xfId="0" applyFont="1" applyBorder="1" applyAlignment="1" quotePrefix="1">
      <alignment horizontal="left"/>
    </xf>
    <xf numFmtId="38" fontId="0" fillId="0" borderId="0" xfId="0" applyNumberFormat="1" applyFont="1" applyBorder="1" applyAlignment="1">
      <alignment/>
    </xf>
    <xf numFmtId="0" fontId="0" fillId="0" borderId="2" xfId="0" applyFont="1" applyBorder="1" applyAlignment="1">
      <alignment/>
    </xf>
    <xf numFmtId="38" fontId="0" fillId="0" borderId="0" xfId="0" applyNumberFormat="1" applyFont="1" applyAlignment="1" quotePrefix="1">
      <alignment horizontal="right"/>
    </xf>
    <xf numFmtId="0" fontId="4" fillId="0" borderId="0" xfId="0" applyFont="1" applyAlignment="1" quotePrefix="1">
      <alignment horizontal="left"/>
    </xf>
    <xf numFmtId="0" fontId="0" fillId="0" borderId="0" xfId="0" applyFont="1" applyAlignment="1" quotePrefix="1">
      <alignment horizontal="left" vertical="top"/>
    </xf>
    <xf numFmtId="0" fontId="0" fillId="0" borderId="0" xfId="0" applyFont="1" applyAlignment="1">
      <alignment horizontal="left" vertical="top"/>
    </xf>
    <xf numFmtId="38" fontId="0" fillId="0" borderId="0" xfId="0" applyNumberFormat="1" applyFont="1" applyAlignment="1" quotePrefix="1">
      <alignment horizontal="center"/>
    </xf>
    <xf numFmtId="0" fontId="0" fillId="0" borderId="0" xfId="0" applyFont="1" applyFill="1" applyAlignment="1" quotePrefix="1">
      <alignment horizontal="justify" vertical="top" wrapText="1"/>
    </xf>
    <xf numFmtId="0" fontId="8" fillId="0" borderId="0" xfId="0" applyFont="1" applyAlignment="1" quotePrefix="1">
      <alignment horizontal="right"/>
    </xf>
    <xf numFmtId="0" fontId="0" fillId="0" borderId="0" xfId="0" applyFont="1" applyAlignment="1" quotePrefix="1">
      <alignment vertical="top"/>
    </xf>
    <xf numFmtId="0" fontId="0" fillId="0" borderId="0" xfId="0" applyAlignment="1" quotePrefix="1">
      <alignment/>
    </xf>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Alignment="1">
      <alignment horizontal="left"/>
    </xf>
    <xf numFmtId="37" fontId="2" fillId="0" borderId="9" xfId="0" applyNumberFormat="1" applyFont="1" applyBorder="1" applyAlignment="1">
      <alignment horizontal="center" wrapText="1" shrinkToFit="1"/>
    </xf>
    <xf numFmtId="37" fontId="2" fillId="0" borderId="4" xfId="0" applyNumberFormat="1" applyFont="1" applyBorder="1" applyAlignment="1">
      <alignment horizontal="center" wrapText="1" shrinkToFit="1"/>
    </xf>
    <xf numFmtId="37" fontId="2" fillId="0" borderId="5" xfId="0" applyNumberFormat="1" applyFont="1" applyBorder="1" applyAlignment="1" quotePrefix="1">
      <alignment horizontal="center" wrapText="1" shrinkToFit="1"/>
    </xf>
    <xf numFmtId="37" fontId="2" fillId="0" borderId="7" xfId="0" applyNumberFormat="1" applyFont="1" applyBorder="1" applyAlignment="1" quotePrefix="1">
      <alignment horizontal="center" wrapText="1" shrinkToFit="1"/>
    </xf>
    <xf numFmtId="0" fontId="1" fillId="0" borderId="10" xfId="0" applyFont="1" applyBorder="1" applyAlignment="1">
      <alignment horizontal="center"/>
    </xf>
    <xf numFmtId="0" fontId="1" fillId="0" borderId="11" xfId="0" applyFont="1" applyBorder="1" applyAlignment="1">
      <alignment horizontal="center"/>
    </xf>
    <xf numFmtId="37" fontId="3" fillId="0" borderId="5" xfId="0" applyNumberFormat="1" applyFont="1" applyBorder="1" applyAlignment="1">
      <alignment horizontal="center"/>
    </xf>
    <xf numFmtId="37" fontId="3" fillId="0" borderId="7" xfId="0" applyNumberFormat="1" applyFont="1" applyBorder="1" applyAlignment="1">
      <alignment horizontal="center"/>
    </xf>
    <xf numFmtId="37" fontId="0" fillId="0" borderId="10" xfId="0" applyNumberFormat="1" applyFont="1" applyBorder="1" applyAlignment="1" quotePrefix="1">
      <alignment horizontal="left" vertical="top" wrapText="1"/>
    </xf>
    <xf numFmtId="0" fontId="0" fillId="0" borderId="12"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Alignment="1" quotePrefix="1">
      <alignment horizontal="left" vertical="top" wrapText="1"/>
    </xf>
    <xf numFmtId="0" fontId="0" fillId="0" borderId="0" xfId="0" applyAlignment="1">
      <alignment horizontal="justify" vertical="top" wrapText="1"/>
    </xf>
    <xf numFmtId="0" fontId="0" fillId="0" borderId="0" xfId="0" applyFont="1" applyAlignment="1" quotePrefix="1">
      <alignment horizontal="justify" vertical="top" wrapText="1"/>
    </xf>
    <xf numFmtId="0" fontId="0" fillId="0" borderId="0" xfId="0" applyAlignment="1" quotePrefix="1">
      <alignment horizontal="justify" vertical="top" wrapText="1"/>
    </xf>
    <xf numFmtId="0" fontId="0" fillId="0" borderId="0" xfId="0" applyAlignment="1" quotePrefix="1">
      <alignment horizontal="left" vertical="top"/>
    </xf>
    <xf numFmtId="0" fontId="0" fillId="0" borderId="0" xfId="0" applyAlignment="1">
      <alignment horizontal="justify" vertical="top"/>
    </xf>
    <xf numFmtId="0" fontId="0" fillId="0" borderId="0" xfId="0" applyFont="1" applyFill="1" applyAlignment="1" quotePrefix="1">
      <alignment horizontal="justify" vertical="top" wrapText="1"/>
    </xf>
    <xf numFmtId="0" fontId="0" fillId="0" borderId="0" xfId="0" applyFont="1" applyAlignment="1" quotePrefix="1">
      <alignment horizontal="justify" vertical="center" wrapText="1"/>
    </xf>
    <xf numFmtId="0" fontId="0" fillId="0" borderId="0" xfId="0" applyAlignment="1">
      <alignment horizontal="justify" vertical="center" wrapText="1"/>
    </xf>
    <xf numFmtId="0" fontId="4" fillId="0" borderId="0" xfId="0" applyFont="1" applyAlignment="1">
      <alignment horizontal="center"/>
    </xf>
    <xf numFmtId="0" fontId="4" fillId="0" borderId="0" xfId="0" applyFont="1" applyAlignment="1" quotePrefix="1">
      <alignment horizontal="center"/>
    </xf>
    <xf numFmtId="0" fontId="0" fillId="0" borderId="0" xfId="0" applyAlignment="1" quotePrefix="1">
      <alignment horizontal="left" vertical="top" wrapText="1"/>
    </xf>
    <xf numFmtId="0" fontId="0" fillId="0" borderId="0" xfId="0"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BNT\DEPTS$\finance\PCB%20Group%20Consolidated%20Accounts\2000\PCB%20Group\PCB%20Group%20As%20at%2031.12.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finance\Board%20of%20Directors%20Meeting\Board%20of%20Directors%20Meeting%202000\4th%20Qtr%202000\KLSE\Notes%20to%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Balance Sheet"/>
      <sheetName val="Profit &amp; Loss"/>
      <sheetName val="Segment"/>
      <sheetName val="GBS"/>
      <sheetName val="GPL"/>
      <sheetName val="MASB"/>
      <sheetName val="GRP"/>
      <sheetName val="CADJ"/>
      <sheetName val="Equity"/>
      <sheetName val="TLTGW"/>
      <sheetName val="SEG1-REC"/>
      <sheetName val="SEG1-2000"/>
      <sheetName val="Minority"/>
      <sheetName val="NOTE1"/>
      <sheetName val="NOTE2"/>
      <sheetName val="NOTE3"/>
      <sheetName val="NOTE4"/>
      <sheetName val="NOTE5"/>
      <sheetName val="NOTE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31"/>
  <sheetViews>
    <sheetView showGridLines="0" tabSelected="1" workbookViewId="0" topLeftCell="A1">
      <selection activeCell="I21" sqref="I21"/>
    </sheetView>
  </sheetViews>
  <sheetFormatPr defaultColWidth="9.140625" defaultRowHeight="12.75"/>
  <cols>
    <col min="1" max="1" width="2.8515625" style="13" customWidth="1"/>
    <col min="2" max="2" width="4.140625" style="13" customWidth="1"/>
    <col min="3" max="3" width="41.8515625" style="13" customWidth="1"/>
    <col min="4" max="4" width="14.140625" style="13" customWidth="1"/>
    <col min="5" max="5" width="16.28125" style="13" customWidth="1"/>
    <col min="6" max="6" width="14.140625" style="13" customWidth="1"/>
    <col min="7" max="7" width="16.57421875" style="13" bestFit="1" customWidth="1"/>
    <col min="8" max="16384" width="9.140625" style="13" customWidth="1"/>
  </cols>
  <sheetData>
    <row r="1" ht="12.75">
      <c r="A1" s="3" t="s">
        <v>40</v>
      </c>
    </row>
    <row r="2" spans="1:7" ht="25.5">
      <c r="A2" s="16" t="s">
        <v>79</v>
      </c>
      <c r="G2" s="141"/>
    </row>
    <row r="3" ht="12.75">
      <c r="G3" s="125"/>
    </row>
    <row r="4" ht="12.75">
      <c r="A4" s="16" t="s">
        <v>184</v>
      </c>
    </row>
    <row r="5" ht="12.75">
      <c r="A5" s="16" t="s">
        <v>135</v>
      </c>
    </row>
    <row r="6" ht="12.75">
      <c r="B6" s="16"/>
    </row>
    <row r="7" ht="12.75">
      <c r="A7" s="13" t="s">
        <v>0</v>
      </c>
    </row>
    <row r="8" spans="1:7" ht="12.75">
      <c r="A8" s="28"/>
      <c r="B8" s="29"/>
      <c r="C8" s="30"/>
      <c r="D8" s="152" t="s">
        <v>1</v>
      </c>
      <c r="E8" s="153"/>
      <c r="F8" s="152" t="s">
        <v>10</v>
      </c>
      <c r="G8" s="153"/>
    </row>
    <row r="9" spans="1:7" s="12" customFormat="1" ht="12">
      <c r="A9" s="99"/>
      <c r="B9" s="31"/>
      <c r="C9" s="32"/>
      <c r="D9" s="58" t="s">
        <v>2</v>
      </c>
      <c r="E9" s="22" t="s">
        <v>6</v>
      </c>
      <c r="F9" s="58" t="s">
        <v>2</v>
      </c>
      <c r="G9" s="22" t="s">
        <v>6</v>
      </c>
    </row>
    <row r="10" spans="1:7" s="12" customFormat="1" ht="12">
      <c r="A10" s="99"/>
      <c r="B10" s="31"/>
      <c r="C10" s="32"/>
      <c r="D10" s="59" t="s">
        <v>3</v>
      </c>
      <c r="E10" s="22" t="s">
        <v>7</v>
      </c>
      <c r="F10" s="59" t="s">
        <v>3</v>
      </c>
      <c r="G10" s="22" t="s">
        <v>7</v>
      </c>
    </row>
    <row r="11" spans="1:7" s="12" customFormat="1" ht="12">
      <c r="A11" s="99"/>
      <c r="B11" s="31"/>
      <c r="C11" s="32"/>
      <c r="D11" s="59" t="s">
        <v>4</v>
      </c>
      <c r="E11" s="22" t="s">
        <v>4</v>
      </c>
      <c r="F11" s="59" t="s">
        <v>8</v>
      </c>
      <c r="G11" s="22" t="s">
        <v>9</v>
      </c>
    </row>
    <row r="12" spans="1:7" s="12" customFormat="1" ht="12">
      <c r="A12" s="99"/>
      <c r="B12" s="31"/>
      <c r="C12" s="32"/>
      <c r="D12" s="60" t="s">
        <v>171</v>
      </c>
      <c r="E12" s="23" t="s">
        <v>172</v>
      </c>
      <c r="F12" s="60" t="s">
        <v>171</v>
      </c>
      <c r="G12" s="23" t="s">
        <v>172</v>
      </c>
    </row>
    <row r="13" spans="1:7" s="12" customFormat="1" ht="12">
      <c r="A13" s="99"/>
      <c r="B13" s="31"/>
      <c r="C13" s="32"/>
      <c r="D13" s="60" t="s">
        <v>5</v>
      </c>
      <c r="E13" s="23" t="s">
        <v>5</v>
      </c>
      <c r="F13" s="60" t="s">
        <v>5</v>
      </c>
      <c r="G13" s="23" t="s">
        <v>5</v>
      </c>
    </row>
    <row r="14" spans="1:7" ht="3" customHeight="1">
      <c r="A14" s="36"/>
      <c r="B14" s="37"/>
      <c r="C14" s="38"/>
      <c r="D14" s="61"/>
      <c r="E14" s="24"/>
      <c r="F14" s="61"/>
      <c r="G14" s="24"/>
    </row>
    <row r="15" spans="1:7" ht="6" customHeight="1">
      <c r="A15" s="28"/>
      <c r="B15" s="30"/>
      <c r="C15" s="30"/>
      <c r="D15" s="62"/>
      <c r="E15" s="30"/>
      <c r="F15" s="62"/>
      <c r="G15" s="30"/>
    </row>
    <row r="16" spans="1:7" ht="15" customHeight="1">
      <c r="A16" s="41" t="s">
        <v>11</v>
      </c>
      <c r="B16" s="107" t="s">
        <v>12</v>
      </c>
      <c r="C16" s="38" t="s">
        <v>86</v>
      </c>
      <c r="D16" s="63">
        <v>68014</v>
      </c>
      <c r="E16" s="85">
        <v>45863</v>
      </c>
      <c r="F16" s="63">
        <v>123685</v>
      </c>
      <c r="G16" s="85">
        <v>80546</v>
      </c>
    </row>
    <row r="17" spans="1:7" ht="15" customHeight="1">
      <c r="A17" s="36"/>
      <c r="B17" s="24" t="s">
        <v>13</v>
      </c>
      <c r="C17" s="38" t="s">
        <v>14</v>
      </c>
      <c r="D17" s="63">
        <v>1</v>
      </c>
      <c r="E17" s="85">
        <v>347</v>
      </c>
      <c r="F17" s="63">
        <v>1310</v>
      </c>
      <c r="G17" s="85">
        <f>-3+556</f>
        <v>553</v>
      </c>
    </row>
    <row r="18" spans="1:7" ht="15" customHeight="1">
      <c r="A18" s="28"/>
      <c r="B18" s="108" t="s">
        <v>15</v>
      </c>
      <c r="C18" s="39" t="s">
        <v>91</v>
      </c>
      <c r="D18" s="63">
        <v>1550</v>
      </c>
      <c r="E18" s="85">
        <v>1368</v>
      </c>
      <c r="F18" s="63">
        <v>2409</v>
      </c>
      <c r="G18" s="85">
        <f>2557+525</f>
        <v>3082</v>
      </c>
    </row>
    <row r="19" spans="1:7" ht="15" customHeight="1">
      <c r="A19" s="42" t="s">
        <v>16</v>
      </c>
      <c r="B19" s="108" t="s">
        <v>12</v>
      </c>
      <c r="C19" s="30" t="s">
        <v>92</v>
      </c>
      <c r="D19" s="64"/>
      <c r="E19" s="88"/>
      <c r="F19" s="64"/>
      <c r="G19" s="88"/>
    </row>
    <row r="20" spans="1:7" ht="15" customHeight="1">
      <c r="A20" s="33"/>
      <c r="B20" s="25"/>
      <c r="C20" s="35" t="s">
        <v>93</v>
      </c>
      <c r="D20" s="65"/>
      <c r="E20" s="89"/>
      <c r="F20" s="65"/>
      <c r="G20" s="89"/>
    </row>
    <row r="21" spans="1:7" ht="15" customHeight="1">
      <c r="A21" s="33"/>
      <c r="B21" s="25"/>
      <c r="C21" s="35" t="s">
        <v>111</v>
      </c>
      <c r="D21" s="63">
        <v>11206</v>
      </c>
      <c r="E21" s="85">
        <v>12064</v>
      </c>
      <c r="F21" s="63">
        <f>17355-F22-F23-1200</f>
        <v>20518</v>
      </c>
      <c r="G21" s="85">
        <f>20173+556+525</f>
        <v>21254</v>
      </c>
    </row>
    <row r="22" spans="1:7" ht="15" customHeight="1">
      <c r="A22" s="43"/>
      <c r="B22" s="109" t="s">
        <v>13</v>
      </c>
      <c r="C22" s="50" t="s">
        <v>94</v>
      </c>
      <c r="D22" s="63">
        <v>-193</v>
      </c>
      <c r="E22" s="85">
        <v>-220</v>
      </c>
      <c r="F22" s="63">
        <v>-339</v>
      </c>
      <c r="G22" s="85">
        <v>-466</v>
      </c>
    </row>
    <row r="23" spans="1:7" ht="15" customHeight="1">
      <c r="A23" s="43"/>
      <c r="B23" s="109" t="s">
        <v>15</v>
      </c>
      <c r="C23" s="50" t="s">
        <v>95</v>
      </c>
      <c r="D23" s="63">
        <v>-2060</v>
      </c>
      <c r="E23" s="85">
        <v>-1620</v>
      </c>
      <c r="F23" s="63">
        <v>-4024</v>
      </c>
      <c r="G23" s="85">
        <v>-3485</v>
      </c>
    </row>
    <row r="24" spans="1:7" ht="15" customHeight="1">
      <c r="A24" s="43"/>
      <c r="B24" s="109" t="s">
        <v>17</v>
      </c>
      <c r="C24" s="45" t="s">
        <v>18</v>
      </c>
      <c r="D24" s="63">
        <v>0</v>
      </c>
      <c r="E24" s="85">
        <v>0</v>
      </c>
      <c r="F24" s="63">
        <v>0</v>
      </c>
      <c r="G24" s="85">
        <v>0</v>
      </c>
    </row>
    <row r="25" spans="1:7" ht="15" customHeight="1">
      <c r="A25" s="28"/>
      <c r="B25" s="108" t="s">
        <v>19</v>
      </c>
      <c r="C25" s="39" t="s">
        <v>96</v>
      </c>
      <c r="D25" s="64">
        <f>SUM(D21:D24)</f>
        <v>8953</v>
      </c>
      <c r="E25" s="88">
        <f>SUM(E21:E24)</f>
        <v>10224</v>
      </c>
      <c r="F25" s="64">
        <f>SUM(F21:F24)</f>
        <v>16155</v>
      </c>
      <c r="G25" s="88">
        <f>SUM(G21:G24)</f>
        <v>17303</v>
      </c>
    </row>
    <row r="26" spans="1:7" ht="15" customHeight="1">
      <c r="A26" s="33"/>
      <c r="B26" s="25"/>
      <c r="C26" s="25" t="s">
        <v>89</v>
      </c>
      <c r="D26" s="63"/>
      <c r="E26" s="87"/>
      <c r="F26" s="63"/>
      <c r="G26" s="87"/>
    </row>
    <row r="27" spans="1:7" ht="25.5">
      <c r="A27" s="28"/>
      <c r="B27" s="114" t="s">
        <v>20</v>
      </c>
      <c r="C27" s="113" t="s">
        <v>97</v>
      </c>
      <c r="D27" s="63">
        <v>2215</v>
      </c>
      <c r="E27" s="85">
        <v>1136</v>
      </c>
      <c r="F27" s="63">
        <v>3173</v>
      </c>
      <c r="G27" s="85">
        <v>2589</v>
      </c>
    </row>
    <row r="28" spans="1:7" ht="15" customHeight="1">
      <c r="A28" s="28"/>
      <c r="B28" s="108" t="s">
        <v>21</v>
      </c>
      <c r="C28" s="30" t="s">
        <v>96</v>
      </c>
      <c r="D28" s="64">
        <f>SUM(D25:D27)</f>
        <v>11168</v>
      </c>
      <c r="E28" s="88">
        <f>SUM(E25:E27)</f>
        <v>11360</v>
      </c>
      <c r="F28" s="64">
        <f>SUM(F25:F27)</f>
        <v>19328</v>
      </c>
      <c r="G28" s="88">
        <f>SUM(G25:G27)</f>
        <v>19892</v>
      </c>
    </row>
    <row r="29" spans="1:7" ht="15" customHeight="1">
      <c r="A29" s="33"/>
      <c r="B29" s="111"/>
      <c r="C29" s="115" t="s">
        <v>98</v>
      </c>
      <c r="D29" s="65"/>
      <c r="E29" s="89"/>
      <c r="F29" s="65"/>
      <c r="G29" s="89"/>
    </row>
    <row r="30" spans="1:7" ht="15" customHeight="1">
      <c r="A30" s="36"/>
      <c r="B30" s="38"/>
      <c r="C30" s="48" t="s">
        <v>99</v>
      </c>
      <c r="D30" s="63"/>
      <c r="E30" s="87"/>
      <c r="F30" s="63"/>
      <c r="G30" s="87"/>
    </row>
    <row r="31" spans="1:7" ht="15" customHeight="1">
      <c r="A31" s="43"/>
      <c r="B31" s="109" t="s">
        <v>22</v>
      </c>
      <c r="C31" s="104" t="s">
        <v>100</v>
      </c>
      <c r="D31" s="63">
        <v>-3568</v>
      </c>
      <c r="E31" s="85">
        <v>-3337</v>
      </c>
      <c r="F31" s="63">
        <f>-6475+336</f>
        <v>-6139</v>
      </c>
      <c r="G31" s="85">
        <v>-6255</v>
      </c>
    </row>
    <row r="32" spans="1:7" ht="15" customHeight="1">
      <c r="A32" s="28"/>
      <c r="B32" s="108" t="s">
        <v>26</v>
      </c>
      <c r="C32" s="39" t="s">
        <v>101</v>
      </c>
      <c r="D32" s="64"/>
      <c r="E32" s="88"/>
      <c r="F32" s="64"/>
      <c r="G32" s="88"/>
    </row>
    <row r="33" spans="1:7" ht="15" customHeight="1">
      <c r="A33" s="36"/>
      <c r="B33" s="38"/>
      <c r="C33" s="38" t="s">
        <v>24</v>
      </c>
      <c r="D33" s="63">
        <f>SUM(D28:D32)</f>
        <v>7600</v>
      </c>
      <c r="E33" s="87">
        <f>SUM(E28:E32)</f>
        <v>8023</v>
      </c>
      <c r="F33" s="63">
        <f>SUM(F28:F32)</f>
        <v>13189</v>
      </c>
      <c r="G33" s="87">
        <f>SUM(G28:G32)</f>
        <v>13637</v>
      </c>
    </row>
    <row r="34" spans="1:7" ht="15" customHeight="1">
      <c r="A34" s="36"/>
      <c r="B34" s="38"/>
      <c r="C34" s="47" t="s">
        <v>102</v>
      </c>
      <c r="D34" s="63">
        <v>-151</v>
      </c>
      <c r="E34" s="85">
        <v>-631</v>
      </c>
      <c r="F34" s="63">
        <v>-230</v>
      </c>
      <c r="G34" s="85">
        <v>-819</v>
      </c>
    </row>
    <row r="35" spans="1:7" ht="15" customHeight="1">
      <c r="A35" s="33"/>
      <c r="B35" s="108" t="s">
        <v>25</v>
      </c>
      <c r="C35" s="46" t="s">
        <v>103</v>
      </c>
      <c r="D35" s="63">
        <v>0</v>
      </c>
      <c r="E35" s="85">
        <v>0</v>
      </c>
      <c r="F35" s="63">
        <v>0</v>
      </c>
      <c r="G35" s="85">
        <v>0</v>
      </c>
    </row>
    <row r="36" spans="1:7" ht="15" customHeight="1">
      <c r="A36" s="28"/>
      <c r="B36" s="110" t="s">
        <v>41</v>
      </c>
      <c r="C36" s="49" t="s">
        <v>104</v>
      </c>
      <c r="D36" s="64"/>
      <c r="E36" s="88"/>
      <c r="F36" s="64"/>
      <c r="G36" s="88"/>
    </row>
    <row r="37" spans="1:7" ht="15" customHeight="1">
      <c r="A37" s="36"/>
      <c r="B37" s="38"/>
      <c r="C37" s="38" t="s">
        <v>27</v>
      </c>
      <c r="D37" s="63">
        <f>SUM(D33:D36)</f>
        <v>7449</v>
      </c>
      <c r="E37" s="87">
        <f>SUM(E33:E36)</f>
        <v>7392</v>
      </c>
      <c r="F37" s="63">
        <f>SUM(F33:F36)</f>
        <v>12959</v>
      </c>
      <c r="G37" s="87">
        <f>SUM(G33:G36)</f>
        <v>12818</v>
      </c>
    </row>
    <row r="38" spans="1:7" ht="15" customHeight="1">
      <c r="A38" s="28"/>
      <c r="B38" s="108" t="s">
        <v>46</v>
      </c>
      <c r="C38" s="30"/>
      <c r="D38" s="64"/>
      <c r="E38" s="88"/>
      <c r="F38" s="64"/>
      <c r="G38" s="88"/>
    </row>
    <row r="39" spans="1:7" ht="15" customHeight="1">
      <c r="A39" s="36"/>
      <c r="B39" s="107"/>
      <c r="C39" s="47" t="s">
        <v>50</v>
      </c>
      <c r="D39" s="63">
        <v>0</v>
      </c>
      <c r="E39" s="85">
        <v>0</v>
      </c>
      <c r="F39" s="63">
        <v>0</v>
      </c>
      <c r="G39" s="85">
        <v>0</v>
      </c>
    </row>
    <row r="40" spans="1:7" ht="15" customHeight="1">
      <c r="A40" s="36"/>
      <c r="B40" s="24"/>
      <c r="C40" s="47" t="s">
        <v>105</v>
      </c>
      <c r="D40" s="63">
        <v>0</v>
      </c>
      <c r="E40" s="85">
        <v>0</v>
      </c>
      <c r="F40" s="63">
        <v>0</v>
      </c>
      <c r="G40" s="85">
        <v>0</v>
      </c>
    </row>
    <row r="41" spans="1:7" ht="15" customHeight="1">
      <c r="A41" s="33"/>
      <c r="B41" s="111"/>
      <c r="C41" s="35" t="s">
        <v>52</v>
      </c>
      <c r="D41" s="65"/>
      <c r="E41" s="89"/>
      <c r="F41" s="65"/>
      <c r="G41" s="89"/>
    </row>
    <row r="42" spans="1:7" ht="15" customHeight="1">
      <c r="A42" s="36"/>
      <c r="B42" s="24"/>
      <c r="C42" s="47" t="s">
        <v>51</v>
      </c>
      <c r="D42" s="63">
        <f>+D39+D40</f>
        <v>0</v>
      </c>
      <c r="E42" s="87">
        <f>+E39+E40</f>
        <v>0</v>
      </c>
      <c r="F42" s="63">
        <f>+F39+F40</f>
        <v>0</v>
      </c>
      <c r="G42" s="87">
        <f>+G39+G40</f>
        <v>0</v>
      </c>
    </row>
    <row r="43" spans="1:7" ht="15" customHeight="1">
      <c r="A43" s="33"/>
      <c r="B43" s="111" t="s">
        <v>106</v>
      </c>
      <c r="C43" s="46" t="s">
        <v>107</v>
      </c>
      <c r="D43" s="65">
        <f>+D37+D42</f>
        <v>7449</v>
      </c>
      <c r="E43" s="89">
        <f>+E37+E42</f>
        <v>7392</v>
      </c>
      <c r="F43" s="65">
        <f>+F37+F42</f>
        <v>12959</v>
      </c>
      <c r="G43" s="89">
        <f>+G37+G42</f>
        <v>12818</v>
      </c>
    </row>
    <row r="44" spans="1:7" ht="15" customHeight="1">
      <c r="A44" s="33"/>
      <c r="B44" s="111"/>
      <c r="C44" s="46" t="s">
        <v>108</v>
      </c>
      <c r="D44" s="65"/>
      <c r="E44" s="89"/>
      <c r="F44" s="65"/>
      <c r="G44" s="89"/>
    </row>
    <row r="45" spans="1:7" ht="15" customHeight="1">
      <c r="A45" s="42" t="s">
        <v>42</v>
      </c>
      <c r="B45" s="108"/>
      <c r="C45" s="39" t="s">
        <v>109</v>
      </c>
      <c r="D45" s="66"/>
      <c r="E45" s="52"/>
      <c r="F45" s="72"/>
      <c r="G45" s="40"/>
    </row>
    <row r="46" spans="1:7" ht="15" customHeight="1">
      <c r="A46" s="33"/>
      <c r="B46" s="111"/>
      <c r="C46" s="35" t="s">
        <v>78</v>
      </c>
      <c r="D46" s="67"/>
      <c r="E46" s="53"/>
      <c r="F46" s="73"/>
      <c r="G46" s="26"/>
    </row>
    <row r="47" spans="1:7" ht="15" customHeight="1">
      <c r="A47" s="33"/>
      <c r="B47" s="111"/>
      <c r="C47" s="46" t="s">
        <v>43</v>
      </c>
      <c r="D47" s="75"/>
      <c r="E47" s="76"/>
      <c r="F47" s="77"/>
      <c r="G47" s="27"/>
    </row>
    <row r="48" spans="1:7" ht="15" customHeight="1">
      <c r="A48" s="28"/>
      <c r="B48" s="108" t="s">
        <v>12</v>
      </c>
      <c r="C48" s="39" t="s">
        <v>150</v>
      </c>
      <c r="D48" s="68"/>
      <c r="E48" s="86"/>
      <c r="F48" s="68"/>
      <c r="G48" s="86"/>
    </row>
    <row r="49" spans="1:7" ht="15" customHeight="1">
      <c r="A49" s="36"/>
      <c r="B49" s="24"/>
      <c r="C49" s="47" t="s">
        <v>192</v>
      </c>
      <c r="D49" s="69">
        <f>+$D$37/100521*100</f>
        <v>7.410391858417643</v>
      </c>
      <c r="E49" s="90">
        <v>7.39</v>
      </c>
      <c r="F49" s="69">
        <f>+$F$37/100521*100</f>
        <v>12.89183354721899</v>
      </c>
      <c r="G49" s="90">
        <v>12.82</v>
      </c>
    </row>
    <row r="50" spans="1:7" ht="15" customHeight="1">
      <c r="A50" s="33"/>
      <c r="B50" s="111" t="s">
        <v>13</v>
      </c>
      <c r="C50" s="35" t="s">
        <v>194</v>
      </c>
      <c r="D50" s="70"/>
      <c r="E50" s="56"/>
      <c r="F50" s="70"/>
      <c r="G50" s="56"/>
    </row>
    <row r="51" spans="1:7" ht="15" customHeight="1">
      <c r="A51" s="36"/>
      <c r="B51" s="24"/>
      <c r="C51" s="47" t="s">
        <v>151</v>
      </c>
      <c r="D51" s="69">
        <f>(+$D$37)/(103286)*100</f>
        <v>7.21201324477664</v>
      </c>
      <c r="E51" s="90">
        <v>7.14</v>
      </c>
      <c r="F51" s="69">
        <f>(+$F$37)/(103286)*100</f>
        <v>12.54671494684662</v>
      </c>
      <c r="G51" s="90">
        <v>12.39</v>
      </c>
    </row>
    <row r="52" spans="1:7" ht="15" customHeight="1">
      <c r="A52" s="51" t="s">
        <v>44</v>
      </c>
      <c r="B52" s="112" t="s">
        <v>12</v>
      </c>
      <c r="C52" s="50" t="s">
        <v>48</v>
      </c>
      <c r="D52" s="71">
        <v>3</v>
      </c>
      <c r="E52" s="86">
        <v>2.5</v>
      </c>
      <c r="F52" s="71">
        <v>3</v>
      </c>
      <c r="G52" s="86">
        <v>2.5</v>
      </c>
    </row>
    <row r="53" spans="1:7" ht="19.5" customHeight="1">
      <c r="A53" s="36"/>
      <c r="B53" s="121" t="s">
        <v>13</v>
      </c>
      <c r="C53" s="122" t="s">
        <v>49</v>
      </c>
      <c r="D53" s="156" t="s">
        <v>203</v>
      </c>
      <c r="E53" s="157"/>
      <c r="F53" s="157"/>
      <c r="G53" s="158"/>
    </row>
    <row r="54" spans="1:7" ht="12.75">
      <c r="A54" s="43"/>
      <c r="B54" s="100"/>
      <c r="C54" s="100"/>
      <c r="D54" s="55"/>
      <c r="E54" s="54"/>
      <c r="F54" s="54"/>
      <c r="G54" s="44"/>
    </row>
    <row r="55" spans="1:7" ht="12.75" customHeight="1">
      <c r="A55" s="28"/>
      <c r="B55" s="29"/>
      <c r="C55" s="30"/>
      <c r="D55" s="154" t="s">
        <v>80</v>
      </c>
      <c r="E55" s="155"/>
      <c r="F55" s="150" t="s">
        <v>81</v>
      </c>
      <c r="G55" s="151"/>
    </row>
    <row r="56" spans="1:7" ht="12.75">
      <c r="A56" s="36"/>
      <c r="B56" s="37"/>
      <c r="C56" s="38"/>
      <c r="D56" s="80"/>
      <c r="E56" s="81"/>
      <c r="F56" s="148" t="s">
        <v>33</v>
      </c>
      <c r="G56" s="149"/>
    </row>
    <row r="57" spans="1:7" ht="12.75">
      <c r="A57" s="51" t="s">
        <v>47</v>
      </c>
      <c r="B57" s="109"/>
      <c r="C57" s="50" t="s">
        <v>45</v>
      </c>
      <c r="D57" s="82"/>
      <c r="E57" s="83">
        <f>+BSheet!E66</f>
        <v>2.7649888676844783</v>
      </c>
      <c r="F57" s="82"/>
      <c r="G57" s="79">
        <v>2.68</v>
      </c>
    </row>
    <row r="58" spans="4:7" ht="12.75">
      <c r="D58" s="10"/>
      <c r="E58" s="11"/>
      <c r="F58" s="11"/>
      <c r="G58" s="11"/>
    </row>
    <row r="59" spans="4:7" ht="12.75">
      <c r="D59" s="10"/>
      <c r="E59" s="11"/>
      <c r="F59" s="11"/>
      <c r="G59" s="11"/>
    </row>
    <row r="60" spans="1:7" ht="12.75">
      <c r="A60" s="16"/>
      <c r="D60" s="10"/>
      <c r="E60" s="11"/>
      <c r="F60" s="11"/>
      <c r="G60" s="11"/>
    </row>
    <row r="61" spans="4:7" ht="12.75">
      <c r="D61" s="10"/>
      <c r="E61" s="11"/>
      <c r="F61" s="11"/>
      <c r="G61" s="11"/>
    </row>
    <row r="62" spans="4:7" ht="12.75">
      <c r="D62" s="10"/>
      <c r="E62" s="11"/>
      <c r="F62" s="11"/>
      <c r="G62" s="11"/>
    </row>
    <row r="63" spans="4:7" ht="12.75">
      <c r="D63" s="10"/>
      <c r="E63" s="11"/>
      <c r="F63" s="11"/>
      <c r="G63" s="11"/>
    </row>
    <row r="64" spans="4:7" ht="12.75">
      <c r="D64" s="10"/>
      <c r="E64" s="11"/>
      <c r="F64" s="11"/>
      <c r="G64" s="11"/>
    </row>
    <row r="65" spans="4:7" ht="12.75">
      <c r="D65" s="10"/>
      <c r="E65" s="11"/>
      <c r="F65" s="11"/>
      <c r="G65" s="11"/>
    </row>
    <row r="66" spans="4:7" ht="12.75">
      <c r="D66" s="10"/>
      <c r="E66" s="11"/>
      <c r="F66" s="11"/>
      <c r="G66" s="11"/>
    </row>
    <row r="67" spans="4:7" ht="12.75">
      <c r="D67" s="10"/>
      <c r="E67" s="11"/>
      <c r="F67" s="11"/>
      <c r="G67" s="11"/>
    </row>
    <row r="68" spans="4:7" ht="12.75">
      <c r="D68" s="10"/>
      <c r="E68" s="11"/>
      <c r="F68" s="11"/>
      <c r="G68" s="11"/>
    </row>
    <row r="69" spans="4:7" ht="12.75">
      <c r="D69" s="11"/>
      <c r="E69" s="11"/>
      <c r="F69" s="11"/>
      <c r="G69" s="11"/>
    </row>
    <row r="70" spans="4:7" ht="12.75">
      <c r="D70" s="11"/>
      <c r="E70" s="11"/>
      <c r="F70" s="11"/>
      <c r="G70" s="11"/>
    </row>
    <row r="71" spans="4:7" ht="12.75">
      <c r="D71" s="11"/>
      <c r="E71" s="11"/>
      <c r="F71" s="11"/>
      <c r="G71" s="11"/>
    </row>
    <row r="72" spans="4:7" ht="12.75">
      <c r="D72" s="11"/>
      <c r="E72" s="11"/>
      <c r="F72" s="11"/>
      <c r="G72" s="11"/>
    </row>
    <row r="73" spans="4:7" ht="12.75">
      <c r="D73" s="11"/>
      <c r="E73" s="11"/>
      <c r="F73" s="11"/>
      <c r="G73" s="11"/>
    </row>
    <row r="74" spans="4:7" ht="12.75">
      <c r="D74" s="11"/>
      <c r="E74" s="11"/>
      <c r="F74" s="11"/>
      <c r="G74" s="11"/>
    </row>
    <row r="75" spans="4:7" ht="12.75">
      <c r="D75" s="11"/>
      <c r="E75" s="11"/>
      <c r="F75" s="11"/>
      <c r="G75" s="11"/>
    </row>
    <row r="76" spans="4:7" ht="12.75">
      <c r="D76" s="11"/>
      <c r="E76" s="11"/>
      <c r="F76" s="11"/>
      <c r="G76" s="11"/>
    </row>
    <row r="77" spans="4:7" ht="12.75">
      <c r="D77" s="11"/>
      <c r="E77" s="11"/>
      <c r="F77" s="11"/>
      <c r="G77" s="11"/>
    </row>
    <row r="78" spans="4:7" ht="12.75">
      <c r="D78" s="11"/>
      <c r="E78" s="11"/>
      <c r="F78" s="11"/>
      <c r="G78" s="11"/>
    </row>
    <row r="79" spans="4:7" ht="12.75">
      <c r="D79" s="11"/>
      <c r="E79" s="11"/>
      <c r="F79" s="11"/>
      <c r="G79" s="11"/>
    </row>
    <row r="80" spans="4:7" ht="12.75">
      <c r="D80" s="11"/>
      <c r="E80" s="11"/>
      <c r="F80" s="11"/>
      <c r="G80" s="11"/>
    </row>
    <row r="81" spans="4:7" ht="12.75">
      <c r="D81" s="11"/>
      <c r="E81" s="11"/>
      <c r="F81" s="11"/>
      <c r="G81" s="11"/>
    </row>
    <row r="82" spans="4:7" ht="12.75">
      <c r="D82" s="11"/>
      <c r="E82" s="11"/>
      <c r="F82" s="11"/>
      <c r="G82" s="11"/>
    </row>
    <row r="83" spans="4:7" ht="12.75">
      <c r="D83" s="11"/>
      <c r="E83" s="11"/>
      <c r="F83" s="11"/>
      <c r="G83" s="11"/>
    </row>
    <row r="84" spans="4:7" ht="12.75">
      <c r="D84" s="11"/>
      <c r="E84" s="11"/>
      <c r="F84" s="11"/>
      <c r="G84" s="11"/>
    </row>
    <row r="85" spans="4:7" ht="12.75">
      <c r="D85" s="11"/>
      <c r="E85" s="11"/>
      <c r="F85" s="11"/>
      <c r="G85" s="11"/>
    </row>
    <row r="86" spans="4:7" ht="12.75">
      <c r="D86" s="11"/>
      <c r="E86" s="11"/>
      <c r="F86" s="11"/>
      <c r="G86" s="11"/>
    </row>
    <row r="87" spans="4:7" ht="12.75">
      <c r="D87" s="11"/>
      <c r="E87" s="11"/>
      <c r="F87" s="11"/>
      <c r="G87" s="11"/>
    </row>
    <row r="88" spans="4:7" ht="12.75">
      <c r="D88" s="11"/>
      <c r="E88" s="11"/>
      <c r="F88" s="11"/>
      <c r="G88" s="11"/>
    </row>
    <row r="89" spans="4:7" ht="12.75">
      <c r="D89" s="11"/>
      <c r="E89" s="11"/>
      <c r="F89" s="11"/>
      <c r="G89" s="11"/>
    </row>
    <row r="90" spans="4:7" ht="12.75">
      <c r="D90" s="11"/>
      <c r="E90" s="11"/>
      <c r="F90" s="11"/>
      <c r="G90" s="11"/>
    </row>
    <row r="91" spans="4:7" ht="12.75">
      <c r="D91" s="11"/>
      <c r="E91" s="11"/>
      <c r="F91" s="11"/>
      <c r="G91" s="11"/>
    </row>
    <row r="92" spans="4:7" ht="12.75">
      <c r="D92" s="11"/>
      <c r="E92" s="11"/>
      <c r="F92" s="11"/>
      <c r="G92" s="11"/>
    </row>
    <row r="93" spans="4:7" ht="12.75">
      <c r="D93" s="11"/>
      <c r="E93" s="11"/>
      <c r="F93" s="11"/>
      <c r="G93" s="11"/>
    </row>
    <row r="94" spans="4:7" ht="12.75">
      <c r="D94" s="11"/>
      <c r="E94" s="11"/>
      <c r="F94" s="11"/>
      <c r="G94" s="11"/>
    </row>
    <row r="95" spans="4:7" ht="12.75">
      <c r="D95" s="11"/>
      <c r="E95" s="11"/>
      <c r="F95" s="11"/>
      <c r="G95" s="11"/>
    </row>
    <row r="96" spans="4:7" ht="12.75">
      <c r="D96" s="11"/>
      <c r="E96" s="11"/>
      <c r="F96" s="11"/>
      <c r="G96" s="11"/>
    </row>
    <row r="97" spans="4:7" ht="12.75">
      <c r="D97" s="11"/>
      <c r="E97" s="11"/>
      <c r="F97" s="11"/>
      <c r="G97" s="11"/>
    </row>
    <row r="98" spans="4:7" ht="12.75">
      <c r="D98" s="11"/>
      <c r="E98" s="11"/>
      <c r="F98" s="11"/>
      <c r="G98" s="11"/>
    </row>
    <row r="99" spans="4:7" ht="12.75">
      <c r="D99" s="11"/>
      <c r="E99" s="11"/>
      <c r="F99" s="11"/>
      <c r="G99" s="11"/>
    </row>
    <row r="100" spans="4:7" ht="12.75">
      <c r="D100" s="11"/>
      <c r="E100" s="11"/>
      <c r="F100" s="11"/>
      <c r="G100" s="11"/>
    </row>
    <row r="101" spans="4:7" ht="12.75">
      <c r="D101" s="11"/>
      <c r="E101" s="11"/>
      <c r="F101" s="11"/>
      <c r="G101" s="11"/>
    </row>
    <row r="102" spans="4:7" ht="12.75">
      <c r="D102" s="11"/>
      <c r="E102" s="11"/>
      <c r="F102" s="11"/>
      <c r="G102" s="11"/>
    </row>
    <row r="103" spans="4:7" ht="12.75">
      <c r="D103" s="11"/>
      <c r="E103" s="11"/>
      <c r="F103" s="11"/>
      <c r="G103" s="11"/>
    </row>
    <row r="104" spans="4:7" ht="12.75">
      <c r="D104" s="11"/>
      <c r="E104" s="11"/>
      <c r="F104" s="11"/>
      <c r="G104" s="11"/>
    </row>
    <row r="105" spans="4:7" ht="12.75">
      <c r="D105" s="11"/>
      <c r="E105" s="11"/>
      <c r="F105" s="11"/>
      <c r="G105" s="11"/>
    </row>
    <row r="106" spans="4:7" ht="12.75">
      <c r="D106" s="11"/>
      <c r="E106" s="11"/>
      <c r="F106" s="11"/>
      <c r="G106" s="11"/>
    </row>
    <row r="107" spans="4:7" ht="12.75">
      <c r="D107" s="11"/>
      <c r="E107" s="11"/>
      <c r="F107" s="11"/>
      <c r="G107" s="11"/>
    </row>
    <row r="108" spans="4:7" ht="12.75">
      <c r="D108" s="11"/>
      <c r="E108" s="11"/>
      <c r="F108" s="11"/>
      <c r="G108" s="11"/>
    </row>
    <row r="109" spans="4:7" ht="12.75">
      <c r="D109" s="11"/>
      <c r="E109" s="11"/>
      <c r="F109" s="11"/>
      <c r="G109" s="11"/>
    </row>
    <row r="110" spans="4:7" ht="12.75">
      <c r="D110" s="11"/>
      <c r="E110" s="11"/>
      <c r="F110" s="11"/>
      <c r="G110" s="11"/>
    </row>
    <row r="111" spans="4:7" ht="12.75">
      <c r="D111" s="11"/>
      <c r="E111" s="11"/>
      <c r="F111" s="11"/>
      <c r="G111" s="11"/>
    </row>
    <row r="112" spans="4:7" ht="12.75">
      <c r="D112" s="11"/>
      <c r="E112" s="11"/>
      <c r="F112" s="11"/>
      <c r="G112" s="11"/>
    </row>
    <row r="113" spans="4:7" ht="12.75">
      <c r="D113" s="11"/>
      <c r="E113" s="11"/>
      <c r="F113" s="11"/>
      <c r="G113" s="11"/>
    </row>
    <row r="114" spans="4:7" ht="12.75">
      <c r="D114" s="11"/>
      <c r="E114" s="11"/>
      <c r="F114" s="11"/>
      <c r="G114" s="11"/>
    </row>
    <row r="115" spans="4:7" ht="12.75">
      <c r="D115" s="11"/>
      <c r="E115" s="11"/>
      <c r="F115" s="11"/>
      <c r="G115" s="11"/>
    </row>
    <row r="116" spans="4:7" ht="12.75">
      <c r="D116" s="11"/>
      <c r="E116" s="11"/>
      <c r="F116" s="11"/>
      <c r="G116" s="11"/>
    </row>
    <row r="117" spans="4:7" ht="12.75">
      <c r="D117" s="11"/>
      <c r="E117" s="11"/>
      <c r="F117" s="11"/>
      <c r="G117" s="11"/>
    </row>
    <row r="118" spans="4:7" ht="12.75">
      <c r="D118" s="11"/>
      <c r="E118" s="11"/>
      <c r="F118" s="11"/>
      <c r="G118" s="11"/>
    </row>
    <row r="119" spans="4:7" ht="12.75">
      <c r="D119" s="11"/>
      <c r="E119" s="11"/>
      <c r="F119" s="11"/>
      <c r="G119" s="11"/>
    </row>
    <row r="120" spans="4:7" ht="12.75">
      <c r="D120" s="11"/>
      <c r="E120" s="11"/>
      <c r="F120" s="11"/>
      <c r="G120" s="11"/>
    </row>
    <row r="121" spans="4:7" ht="12.75">
      <c r="D121" s="11"/>
      <c r="E121" s="11"/>
      <c r="F121" s="11"/>
      <c r="G121" s="11"/>
    </row>
    <row r="122" spans="4:7" ht="12.75">
      <c r="D122" s="11"/>
      <c r="E122" s="11"/>
      <c r="F122" s="11"/>
      <c r="G122" s="11"/>
    </row>
    <row r="123" spans="4:7" ht="12.75">
      <c r="D123" s="11"/>
      <c r="E123" s="11"/>
      <c r="F123" s="11"/>
      <c r="G123" s="11"/>
    </row>
    <row r="124" spans="4:7" ht="12.75">
      <c r="D124" s="11"/>
      <c r="E124" s="11"/>
      <c r="F124" s="11"/>
      <c r="G124" s="11"/>
    </row>
    <row r="125" spans="4:7" ht="12.75">
      <c r="D125" s="11"/>
      <c r="E125" s="11"/>
      <c r="F125" s="11"/>
      <c r="G125" s="11"/>
    </row>
    <row r="126" spans="4:7" ht="12.75">
      <c r="D126" s="11"/>
      <c r="E126" s="11"/>
      <c r="F126" s="11"/>
      <c r="G126" s="11"/>
    </row>
    <row r="127" spans="4:7" ht="12.75">
      <c r="D127" s="11"/>
      <c r="E127" s="11"/>
      <c r="F127" s="11"/>
      <c r="G127" s="11"/>
    </row>
    <row r="128" spans="4:7" ht="12.75">
      <c r="D128" s="11"/>
      <c r="E128" s="11"/>
      <c r="F128" s="11"/>
      <c r="G128" s="11"/>
    </row>
    <row r="129" spans="4:7" ht="12.75">
      <c r="D129" s="11"/>
      <c r="E129" s="11"/>
      <c r="F129" s="11"/>
      <c r="G129" s="11"/>
    </row>
    <row r="130" spans="4:7" ht="12.75">
      <c r="D130" s="11"/>
      <c r="E130" s="11"/>
      <c r="F130" s="11"/>
      <c r="G130" s="11"/>
    </row>
    <row r="131" spans="4:7" ht="12.75">
      <c r="D131" s="11"/>
      <c r="E131" s="11"/>
      <c r="F131" s="11"/>
      <c r="G131" s="11"/>
    </row>
  </sheetData>
  <mergeCells count="6">
    <mergeCell ref="F56:G56"/>
    <mergeCell ref="F55:G55"/>
    <mergeCell ref="D8:E8"/>
    <mergeCell ref="F8:G8"/>
    <mergeCell ref="D55:E55"/>
    <mergeCell ref="D53:G53"/>
  </mergeCells>
  <printOptions/>
  <pageMargins left="0.75" right="0.54" top="0.63" bottom="0.5" header="0.46" footer="0.36"/>
  <pageSetup fitToHeight="1" fitToWidth="1" horizontalDpi="600" verticalDpi="600" orientation="portrait" paperSize="9" scale="82" r:id="rId1"/>
  <rowBreaks count="3" manualBreakCount="3">
    <brk id="51" max="255" man="1"/>
    <brk id="59" max="255" man="1"/>
    <brk id="1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52"/>
  <sheetViews>
    <sheetView showGridLines="0" workbookViewId="0" topLeftCell="A47">
      <selection activeCell="H81" sqref="H81"/>
    </sheetView>
  </sheetViews>
  <sheetFormatPr defaultColWidth="9.140625" defaultRowHeight="12.75"/>
  <cols>
    <col min="1" max="1" width="3.7109375" style="0" customWidth="1"/>
    <col min="2" max="2" width="6.7109375" style="0" customWidth="1"/>
    <col min="3" max="3" width="34.7109375" style="0" customWidth="1"/>
    <col min="4" max="4" width="5.7109375" style="0" customWidth="1"/>
    <col min="5" max="5" width="10.140625" style="3" bestFit="1" customWidth="1"/>
    <col min="6" max="6" width="4.421875" style="0" customWidth="1"/>
    <col min="7" max="7" width="11.8515625" style="0" bestFit="1" customWidth="1"/>
  </cols>
  <sheetData>
    <row r="1" spans="1:7" ht="12.75">
      <c r="A1" s="3" t="s">
        <v>40</v>
      </c>
      <c r="B1" s="13"/>
      <c r="C1" s="13"/>
      <c r="D1" s="13"/>
      <c r="F1" s="13"/>
      <c r="G1" s="13"/>
    </row>
    <row r="2" spans="1:7" ht="12.75">
      <c r="A2" s="16" t="s">
        <v>79</v>
      </c>
      <c r="B2" s="13"/>
      <c r="C2" s="13"/>
      <c r="D2" s="13"/>
      <c r="F2" s="13"/>
      <c r="G2" s="103"/>
    </row>
    <row r="3" spans="1:7" ht="12.75">
      <c r="A3" s="13"/>
      <c r="B3" s="13"/>
      <c r="C3" s="13"/>
      <c r="D3" s="13"/>
      <c r="F3" s="13"/>
      <c r="G3" s="103"/>
    </row>
    <row r="4" spans="1:7" ht="12.75">
      <c r="A4" s="16" t="s">
        <v>184</v>
      </c>
      <c r="B4" s="13"/>
      <c r="C4" s="13"/>
      <c r="D4" s="13"/>
      <c r="F4" s="13"/>
      <c r="G4" s="103"/>
    </row>
    <row r="5" spans="1:7" ht="12.75">
      <c r="A5" s="16" t="s">
        <v>135</v>
      </c>
      <c r="B5" s="13"/>
      <c r="C5" s="13"/>
      <c r="D5" s="13"/>
      <c r="F5" s="13"/>
      <c r="G5" s="103"/>
    </row>
    <row r="6" spans="1:7" ht="12.75">
      <c r="A6" s="16"/>
      <c r="B6" s="13"/>
      <c r="C6" s="13"/>
      <c r="D6" s="13"/>
      <c r="F6" s="13"/>
      <c r="G6" s="103"/>
    </row>
    <row r="7" spans="1:7" ht="12.75">
      <c r="A7" s="13" t="s">
        <v>28</v>
      </c>
      <c r="B7" s="13"/>
      <c r="C7" s="13"/>
      <c r="D7" s="13"/>
      <c r="F7" s="13"/>
      <c r="G7" s="103"/>
    </row>
    <row r="8" spans="1:7" ht="12.75">
      <c r="A8" s="13"/>
      <c r="B8" s="13"/>
      <c r="C8" s="13"/>
      <c r="D8" s="13"/>
      <c r="E8" s="1" t="s">
        <v>29</v>
      </c>
      <c r="F8" s="14"/>
      <c r="G8" s="14" t="s">
        <v>29</v>
      </c>
    </row>
    <row r="9" spans="1:7" ht="12.75">
      <c r="A9" s="13"/>
      <c r="B9" s="13"/>
      <c r="C9" s="13"/>
      <c r="D9" s="13"/>
      <c r="E9" s="1" t="s">
        <v>30</v>
      </c>
      <c r="F9" s="14"/>
      <c r="G9" s="14" t="s">
        <v>31</v>
      </c>
    </row>
    <row r="10" spans="1:7" ht="12.75">
      <c r="A10" s="13"/>
      <c r="B10" s="13"/>
      <c r="C10" s="13"/>
      <c r="D10" s="13"/>
      <c r="E10" s="1" t="s">
        <v>2</v>
      </c>
      <c r="F10" s="14"/>
      <c r="G10" s="14" t="s">
        <v>32</v>
      </c>
    </row>
    <row r="11" spans="1:7" ht="12.75">
      <c r="A11" s="13"/>
      <c r="B11" s="16"/>
      <c r="C11" s="13"/>
      <c r="D11" s="13"/>
      <c r="E11" s="1" t="s">
        <v>4</v>
      </c>
      <c r="F11" s="14"/>
      <c r="G11" s="14" t="s">
        <v>33</v>
      </c>
    </row>
    <row r="12" spans="1:7" ht="12.75">
      <c r="A12" s="13"/>
      <c r="B12" s="13"/>
      <c r="C12" s="13"/>
      <c r="D12" s="13"/>
      <c r="E12" s="4" t="s">
        <v>171</v>
      </c>
      <c r="F12" s="14"/>
      <c r="G12" s="15" t="s">
        <v>113</v>
      </c>
    </row>
    <row r="13" spans="1:7" ht="3" customHeight="1">
      <c r="A13" s="13"/>
      <c r="B13" s="13"/>
      <c r="C13" s="13"/>
      <c r="D13" s="13"/>
      <c r="E13" s="9"/>
      <c r="F13" s="14"/>
      <c r="G13" s="21"/>
    </row>
    <row r="14" spans="1:7" ht="6" customHeight="1">
      <c r="A14" s="13"/>
      <c r="B14" s="13"/>
      <c r="C14" s="13"/>
      <c r="D14" s="13"/>
      <c r="F14" s="13"/>
      <c r="G14" s="13"/>
    </row>
    <row r="15" spans="1:7" ht="12.75">
      <c r="A15" s="13"/>
      <c r="B15" s="13"/>
      <c r="C15" s="13"/>
      <c r="D15" s="13"/>
      <c r="E15" s="4" t="s">
        <v>5</v>
      </c>
      <c r="F15" s="13"/>
      <c r="G15" s="15" t="s">
        <v>5</v>
      </c>
    </row>
    <row r="16" spans="1:7" ht="12.75">
      <c r="A16" s="13"/>
      <c r="B16" s="13"/>
      <c r="C16" s="13"/>
      <c r="D16" s="13"/>
      <c r="F16" s="13"/>
      <c r="G16" s="13"/>
    </row>
    <row r="17" spans="1:7" ht="12.75">
      <c r="A17" s="16"/>
      <c r="B17" s="13" t="s">
        <v>114</v>
      </c>
      <c r="C17" s="13"/>
      <c r="D17" s="13"/>
      <c r="E17" s="5">
        <v>177797</v>
      </c>
      <c r="F17" s="17"/>
      <c r="G17" s="17">
        <v>162621</v>
      </c>
    </row>
    <row r="18" spans="1:8" ht="12.75">
      <c r="A18" s="16"/>
      <c r="B18" s="16" t="s">
        <v>117</v>
      </c>
      <c r="C18" s="13"/>
      <c r="D18" s="13"/>
      <c r="E18" s="5">
        <v>26263</v>
      </c>
      <c r="F18" s="17"/>
      <c r="G18" s="17">
        <v>27266</v>
      </c>
      <c r="H18" s="2"/>
    </row>
    <row r="19" spans="1:8" ht="12.75">
      <c r="A19" s="16"/>
      <c r="B19" s="16" t="s">
        <v>115</v>
      </c>
      <c r="C19" s="13"/>
      <c r="D19" s="13"/>
      <c r="E19" s="5">
        <v>41332</v>
      </c>
      <c r="F19" s="17"/>
      <c r="G19" s="17">
        <v>42335</v>
      </c>
      <c r="H19" s="2"/>
    </row>
    <row r="20" spans="1:8" ht="12.75">
      <c r="A20" s="16"/>
      <c r="B20" s="16" t="s">
        <v>118</v>
      </c>
      <c r="C20" s="13"/>
      <c r="D20" s="13"/>
      <c r="E20" s="5">
        <v>11654</v>
      </c>
      <c r="F20" s="17"/>
      <c r="G20" s="17">
        <v>9843</v>
      </c>
      <c r="H20" s="2"/>
    </row>
    <row r="21" spans="1:8" ht="12.75">
      <c r="A21" s="13"/>
      <c r="B21" s="13"/>
      <c r="C21" s="13"/>
      <c r="D21" s="13"/>
      <c r="E21" s="5"/>
      <c r="F21" s="17"/>
      <c r="G21" s="17"/>
      <c r="H21" s="2"/>
    </row>
    <row r="22" spans="1:8" ht="12.75">
      <c r="A22" s="16"/>
      <c r="B22" s="13" t="s">
        <v>34</v>
      </c>
      <c r="C22" s="13"/>
      <c r="D22" s="13"/>
      <c r="E22" s="5"/>
      <c r="F22" s="17"/>
      <c r="G22" s="17"/>
      <c r="H22" s="2"/>
    </row>
    <row r="23" spans="1:8" ht="12.75">
      <c r="A23" s="13"/>
      <c r="B23" s="13"/>
      <c r="C23" s="13" t="s">
        <v>116</v>
      </c>
      <c r="D23" s="13"/>
      <c r="E23" s="5">
        <v>1323</v>
      </c>
      <c r="F23" s="17"/>
      <c r="G23" s="17">
        <v>1321</v>
      </c>
      <c r="H23" s="2"/>
    </row>
    <row r="24" spans="1:8" ht="12.75">
      <c r="A24" s="13"/>
      <c r="B24" s="13"/>
      <c r="C24" s="16" t="s">
        <v>119</v>
      </c>
      <c r="D24" s="13"/>
      <c r="E24" s="5">
        <f>63466-1200</f>
        <v>62266</v>
      </c>
      <c r="F24" s="17"/>
      <c r="G24" s="17">
        <v>35718</v>
      </c>
      <c r="H24" s="2"/>
    </row>
    <row r="25" spans="1:8" ht="12.75">
      <c r="A25" s="13"/>
      <c r="B25" s="13"/>
      <c r="C25" s="16" t="s">
        <v>120</v>
      </c>
      <c r="D25" s="13"/>
      <c r="E25" s="5">
        <v>12577</v>
      </c>
      <c r="F25" s="17"/>
      <c r="G25" s="17">
        <v>15388</v>
      </c>
      <c r="H25" s="2"/>
    </row>
    <row r="26" spans="1:8" ht="12.75">
      <c r="A26" s="13"/>
      <c r="B26" s="13"/>
      <c r="C26" s="16" t="s">
        <v>137</v>
      </c>
      <c r="D26" s="13"/>
      <c r="E26" s="5">
        <v>26262</v>
      </c>
      <c r="F26" s="17"/>
      <c r="G26" s="17">
        <v>27887</v>
      </c>
      <c r="H26" s="2"/>
    </row>
    <row r="27" spans="1:8" ht="12.75">
      <c r="A27" s="13"/>
      <c r="B27" s="13"/>
      <c r="C27" s="16" t="s">
        <v>77</v>
      </c>
      <c r="D27" s="13"/>
      <c r="E27" s="5">
        <v>1968</v>
      </c>
      <c r="F27" s="17"/>
      <c r="G27" s="17">
        <v>2870</v>
      </c>
      <c r="H27" s="2"/>
    </row>
    <row r="28" spans="1:8" ht="12.75">
      <c r="A28" s="13"/>
      <c r="B28" s="13"/>
      <c r="C28" s="13" t="s">
        <v>39</v>
      </c>
      <c r="D28" s="13"/>
      <c r="E28" s="5">
        <v>12162</v>
      </c>
      <c r="F28" s="17"/>
      <c r="G28" s="17">
        <v>18218</v>
      </c>
      <c r="H28" s="2"/>
    </row>
    <row r="29" spans="1:8" ht="12.75">
      <c r="A29" s="13"/>
      <c r="B29" s="13"/>
      <c r="C29" s="16" t="s">
        <v>133</v>
      </c>
      <c r="D29" s="13"/>
      <c r="E29" s="5">
        <v>1235</v>
      </c>
      <c r="F29" s="17"/>
      <c r="G29" s="17">
        <v>1805</v>
      </c>
      <c r="H29" s="2"/>
    </row>
    <row r="30" spans="1:8" ht="3.75" customHeight="1">
      <c r="A30" s="13"/>
      <c r="B30" s="13"/>
      <c r="C30" s="13"/>
      <c r="D30" s="13"/>
      <c r="E30" s="6"/>
      <c r="F30" s="17"/>
      <c r="G30" s="18"/>
      <c r="H30" s="2"/>
    </row>
    <row r="31" spans="1:8" ht="12.75">
      <c r="A31" s="13"/>
      <c r="B31" s="13"/>
      <c r="C31" s="13"/>
      <c r="D31" s="13"/>
      <c r="E31" s="5">
        <f>SUM(E23:E30)</f>
        <v>117793</v>
      </c>
      <c r="F31" s="17"/>
      <c r="G31" s="17">
        <f>SUM(G23:G30)</f>
        <v>103207</v>
      </c>
      <c r="H31" s="2"/>
    </row>
    <row r="32" spans="1:8" ht="3" customHeight="1">
      <c r="A32" s="13"/>
      <c r="B32" s="13"/>
      <c r="C32" s="13"/>
      <c r="D32" s="13"/>
      <c r="E32" s="6"/>
      <c r="F32" s="17"/>
      <c r="G32" s="18"/>
      <c r="H32" s="2"/>
    </row>
    <row r="33" spans="1:8" ht="12.75">
      <c r="A33" s="13"/>
      <c r="B33" s="13"/>
      <c r="C33" s="13"/>
      <c r="D33" s="13"/>
      <c r="E33" s="5"/>
      <c r="F33" s="17"/>
      <c r="G33" s="17"/>
      <c r="H33" s="2"/>
    </row>
    <row r="34" spans="1:8" ht="12.75">
      <c r="A34" s="16"/>
      <c r="B34" s="13" t="s">
        <v>35</v>
      </c>
      <c r="C34" s="13"/>
      <c r="D34" s="13"/>
      <c r="E34" s="5"/>
      <c r="F34" s="17"/>
      <c r="G34" s="17"/>
      <c r="H34" s="2"/>
    </row>
    <row r="35" spans="1:8" ht="12.75">
      <c r="A35" s="13"/>
      <c r="B35" s="13"/>
      <c r="C35" s="16" t="s">
        <v>123</v>
      </c>
      <c r="D35" s="13"/>
      <c r="E35" s="5">
        <v>11794</v>
      </c>
      <c r="F35" s="17"/>
      <c r="G35" s="17">
        <v>5274</v>
      </c>
      <c r="H35" s="2"/>
    </row>
    <row r="36" spans="1:8" ht="12.75">
      <c r="A36" s="13"/>
      <c r="B36" s="13"/>
      <c r="C36" s="16" t="s">
        <v>121</v>
      </c>
      <c r="D36" s="13"/>
      <c r="E36" s="5">
        <v>39249</v>
      </c>
      <c r="F36" s="17"/>
      <c r="G36" s="17">
        <v>23480</v>
      </c>
      <c r="H36" s="2"/>
    </row>
    <row r="37" spans="1:8" ht="12.75">
      <c r="A37" s="13"/>
      <c r="B37" s="13"/>
      <c r="C37" s="16" t="s">
        <v>122</v>
      </c>
      <c r="D37" s="13"/>
      <c r="E37" s="5">
        <v>26668</v>
      </c>
      <c r="F37" s="17"/>
      <c r="G37" s="17">
        <v>29156</v>
      </c>
      <c r="H37" s="2"/>
    </row>
    <row r="38" spans="1:8" ht="12.75">
      <c r="A38" s="13"/>
      <c r="B38" s="13"/>
      <c r="C38" s="16" t="s">
        <v>134</v>
      </c>
      <c r="D38" s="13"/>
      <c r="E38" s="5">
        <v>5444</v>
      </c>
      <c r="F38" s="17"/>
      <c r="G38" s="17">
        <v>2954</v>
      </c>
      <c r="H38" s="2"/>
    </row>
    <row r="39" spans="1:8" ht="12.75">
      <c r="A39" s="13"/>
      <c r="B39" s="13"/>
      <c r="C39" s="16" t="s">
        <v>124</v>
      </c>
      <c r="D39" s="13"/>
      <c r="E39" s="5">
        <f>4300-336</f>
        <v>3964</v>
      </c>
      <c r="F39" s="17"/>
      <c r="G39" s="17">
        <v>5662</v>
      </c>
      <c r="H39" s="2"/>
    </row>
    <row r="40" spans="1:8" ht="3.75" customHeight="1">
      <c r="A40" s="13"/>
      <c r="B40" s="13"/>
      <c r="C40" s="13"/>
      <c r="D40" s="13"/>
      <c r="E40" s="6"/>
      <c r="F40" s="17"/>
      <c r="G40" s="18"/>
      <c r="H40" s="2"/>
    </row>
    <row r="41" spans="1:8" ht="12.75">
      <c r="A41" s="13"/>
      <c r="B41" s="13"/>
      <c r="C41" s="13"/>
      <c r="D41" s="13"/>
      <c r="E41" s="5">
        <f>SUM(E35:E40)</f>
        <v>87119</v>
      </c>
      <c r="F41" s="17"/>
      <c r="G41" s="17">
        <f>SUM(G35:G40)</f>
        <v>66526</v>
      </c>
      <c r="H41" s="2"/>
    </row>
    <row r="42" spans="1:8" ht="3" customHeight="1">
      <c r="A42" s="13"/>
      <c r="B42" s="13"/>
      <c r="C42" s="13"/>
      <c r="D42" s="13"/>
      <c r="E42" s="6"/>
      <c r="F42" s="17"/>
      <c r="G42" s="18"/>
      <c r="H42" s="2"/>
    </row>
    <row r="43" spans="1:8" ht="12.75">
      <c r="A43" s="13"/>
      <c r="B43" s="13"/>
      <c r="C43" s="13"/>
      <c r="D43" s="13"/>
      <c r="E43" s="5"/>
      <c r="F43" s="17"/>
      <c r="G43" s="17"/>
      <c r="H43" s="2"/>
    </row>
    <row r="44" spans="1:8" ht="12.75">
      <c r="A44" s="16"/>
      <c r="B44" s="13" t="s">
        <v>36</v>
      </c>
      <c r="C44" s="13"/>
      <c r="D44" s="13"/>
      <c r="E44" s="5">
        <f>+E31-E41</f>
        <v>30674</v>
      </c>
      <c r="F44" s="17"/>
      <c r="G44" s="17">
        <f>+G31-G41</f>
        <v>36681</v>
      </c>
      <c r="H44" s="2"/>
    </row>
    <row r="45" spans="1:8" ht="3.75" customHeight="1">
      <c r="A45" s="16"/>
      <c r="B45" s="13"/>
      <c r="C45" s="13"/>
      <c r="D45" s="13"/>
      <c r="E45" s="6"/>
      <c r="F45" s="17"/>
      <c r="G45" s="18"/>
      <c r="H45" s="2"/>
    </row>
    <row r="46" spans="1:8" ht="12.75">
      <c r="A46" s="16"/>
      <c r="B46" s="13"/>
      <c r="C46" s="13"/>
      <c r="D46" s="13"/>
      <c r="E46" s="5">
        <f>SUM(E17:E20)+E44</f>
        <v>287720</v>
      </c>
      <c r="F46" s="17"/>
      <c r="G46" s="17">
        <f>SUM(G17:G20)+G44</f>
        <v>278746</v>
      </c>
      <c r="H46" s="2"/>
    </row>
    <row r="47" spans="1:8" ht="3" customHeight="1" thickBot="1">
      <c r="A47" s="16"/>
      <c r="B47" s="13"/>
      <c r="C47" s="13"/>
      <c r="D47" s="13"/>
      <c r="E47" s="7"/>
      <c r="F47" s="17"/>
      <c r="G47" s="19"/>
      <c r="H47" s="2"/>
    </row>
    <row r="48" spans="1:8" ht="13.5" thickTop="1">
      <c r="A48" s="13"/>
      <c r="B48" s="13"/>
      <c r="C48" s="13"/>
      <c r="D48" s="13"/>
      <c r="E48" s="5"/>
      <c r="F48" s="17"/>
      <c r="G48" s="17"/>
      <c r="H48" s="2"/>
    </row>
    <row r="49" spans="1:8" ht="12.75">
      <c r="A49" s="16"/>
      <c r="B49" s="13" t="s">
        <v>37</v>
      </c>
      <c r="C49" s="13"/>
      <c r="D49" s="13"/>
      <c r="E49" s="5"/>
      <c r="F49" s="17"/>
      <c r="G49" s="17"/>
      <c r="H49" s="2"/>
    </row>
    <row r="50" spans="1:8" ht="12.75">
      <c r="A50" s="13"/>
      <c r="B50" s="16" t="s">
        <v>125</v>
      </c>
      <c r="C50" s="13"/>
      <c r="D50" s="13"/>
      <c r="E50" s="5">
        <v>100608</v>
      </c>
      <c r="F50" s="17"/>
      <c r="G50" s="17">
        <v>100199</v>
      </c>
      <c r="H50" s="2"/>
    </row>
    <row r="51" spans="1:8" ht="12.75">
      <c r="A51" s="13"/>
      <c r="B51" s="13" t="s">
        <v>38</v>
      </c>
      <c r="C51" s="13"/>
      <c r="D51" s="13"/>
      <c r="E51" s="5"/>
      <c r="F51" s="17"/>
      <c r="G51" s="17"/>
      <c r="H51" s="2"/>
    </row>
    <row r="52" spans="1:8" ht="12.75">
      <c r="A52" s="13"/>
      <c r="B52" s="13"/>
      <c r="C52" s="16" t="s">
        <v>126</v>
      </c>
      <c r="D52" s="13"/>
      <c r="E52" s="5">
        <v>63683</v>
      </c>
      <c r="F52" s="17"/>
      <c r="G52" s="17">
        <v>63665</v>
      </c>
      <c r="H52" s="2"/>
    </row>
    <row r="53" spans="1:8" ht="12.75">
      <c r="A53" s="13"/>
      <c r="B53" s="13"/>
      <c r="C53" s="16" t="s">
        <v>127</v>
      </c>
      <c r="D53" s="13"/>
      <c r="E53" s="5">
        <v>3532</v>
      </c>
      <c r="F53" s="17"/>
      <c r="G53" s="17">
        <v>3532</v>
      </c>
      <c r="H53" s="2"/>
    </row>
    <row r="54" spans="1:7" ht="12.75">
      <c r="A54" s="13"/>
      <c r="B54" s="13"/>
      <c r="C54" s="16" t="s">
        <v>128</v>
      </c>
      <c r="D54" s="13"/>
      <c r="E54" s="5">
        <f>110051-1200+336</f>
        <v>109187</v>
      </c>
      <c r="F54" s="17"/>
      <c r="G54" s="17">
        <v>100340</v>
      </c>
    </row>
    <row r="55" spans="1:7" ht="12.75">
      <c r="A55" s="13"/>
      <c r="B55" s="13"/>
      <c r="C55" s="13" t="s">
        <v>138</v>
      </c>
      <c r="D55" s="13"/>
      <c r="E55" s="5">
        <v>1170</v>
      </c>
      <c r="F55" s="17"/>
      <c r="G55" s="17">
        <v>1194</v>
      </c>
    </row>
    <row r="56" spans="1:7" ht="3" customHeight="1">
      <c r="A56" s="13"/>
      <c r="B56" s="13"/>
      <c r="C56" s="13"/>
      <c r="D56" s="13"/>
      <c r="E56" s="6"/>
      <c r="F56" s="17"/>
      <c r="G56" s="18"/>
    </row>
    <row r="57" spans="1:7" ht="12.75">
      <c r="A57" s="13"/>
      <c r="B57" s="13"/>
      <c r="C57" s="13"/>
      <c r="D57" s="13"/>
      <c r="E57" s="5">
        <f>SUM(E50:E56)</f>
        <v>278180</v>
      </c>
      <c r="F57" s="17"/>
      <c r="G57" s="17">
        <f>SUM(G50:G56)</f>
        <v>268930</v>
      </c>
    </row>
    <row r="58" spans="1:8" ht="12.75">
      <c r="A58" s="16"/>
      <c r="B58" s="16" t="s">
        <v>129</v>
      </c>
      <c r="C58" s="13"/>
      <c r="D58" s="13"/>
      <c r="E58" s="5">
        <v>4557</v>
      </c>
      <c r="F58" s="17"/>
      <c r="G58" s="17">
        <v>4326</v>
      </c>
      <c r="H58" s="2"/>
    </row>
    <row r="59" spans="1:8" ht="12.75">
      <c r="A59" s="16"/>
      <c r="B59" s="16" t="s">
        <v>130</v>
      </c>
      <c r="C59" s="13"/>
      <c r="D59" s="13"/>
      <c r="E59" s="5">
        <v>2022</v>
      </c>
      <c r="F59" s="17"/>
      <c r="G59" s="17">
        <v>2500</v>
      </c>
      <c r="H59" s="2"/>
    </row>
    <row r="60" spans="1:8" ht="12.75">
      <c r="A60" s="16"/>
      <c r="B60" s="16" t="s">
        <v>131</v>
      </c>
      <c r="C60" s="13"/>
      <c r="D60" s="13"/>
      <c r="E60" s="5">
        <v>2413</v>
      </c>
      <c r="F60" s="17"/>
      <c r="G60" s="17">
        <v>2413</v>
      </c>
      <c r="H60" s="2"/>
    </row>
    <row r="61" spans="1:8" ht="12.75">
      <c r="A61" s="16"/>
      <c r="B61" s="16" t="s">
        <v>132</v>
      </c>
      <c r="C61" s="13"/>
      <c r="D61" s="13"/>
      <c r="E61" s="5">
        <v>548</v>
      </c>
      <c r="F61" s="17"/>
      <c r="G61" s="17">
        <v>577</v>
      </c>
      <c r="H61" s="2"/>
    </row>
    <row r="62" spans="1:8" ht="2.25" customHeight="1">
      <c r="A62" s="13"/>
      <c r="B62" s="13"/>
      <c r="C62" s="13"/>
      <c r="D62" s="13"/>
      <c r="E62" s="6"/>
      <c r="F62" s="17"/>
      <c r="G62" s="18"/>
      <c r="H62" s="2"/>
    </row>
    <row r="63" spans="1:8" ht="12.75">
      <c r="A63" s="13"/>
      <c r="B63" s="13"/>
      <c r="C63" s="13"/>
      <c r="D63" s="13"/>
      <c r="E63" s="5">
        <f>SUM(E57:E62)</f>
        <v>287720</v>
      </c>
      <c r="F63" s="17"/>
      <c r="G63" s="17">
        <f>SUM(G57:G62)</f>
        <v>278746</v>
      </c>
      <c r="H63" s="2"/>
    </row>
    <row r="64" spans="1:8" ht="3" customHeight="1" thickBot="1">
      <c r="A64" s="13"/>
      <c r="B64" s="13"/>
      <c r="C64" s="13"/>
      <c r="D64" s="13"/>
      <c r="E64" s="7"/>
      <c r="F64" s="17"/>
      <c r="G64" s="19"/>
      <c r="H64" s="2"/>
    </row>
    <row r="65" spans="1:8" ht="13.5" thickTop="1">
      <c r="A65" s="13"/>
      <c r="B65" s="13"/>
      <c r="C65" s="13"/>
      <c r="D65" s="13"/>
      <c r="E65" s="5"/>
      <c r="F65" s="17"/>
      <c r="G65" s="17"/>
      <c r="H65" s="2"/>
    </row>
    <row r="66" spans="1:7" ht="12.75">
      <c r="A66" s="16"/>
      <c r="B66" s="16" t="s">
        <v>45</v>
      </c>
      <c r="C66" s="13"/>
      <c r="D66" s="13"/>
      <c r="E66" s="8">
        <f>(+E46-SUM(E58:E62))/E50</f>
        <v>2.7649888676844783</v>
      </c>
      <c r="F66" s="17"/>
      <c r="G66" s="20">
        <f>(+G46-SUM(G58:G62))/G50</f>
        <v>2.683958921745726</v>
      </c>
    </row>
    <row r="67" spans="1:7" ht="3" customHeight="1" thickBot="1">
      <c r="A67" s="13"/>
      <c r="B67" s="13"/>
      <c r="C67" s="13"/>
      <c r="D67" s="13"/>
      <c r="E67" s="7"/>
      <c r="F67" s="17"/>
      <c r="G67" s="19"/>
    </row>
    <row r="68" spans="1:7" ht="13.5" thickTop="1">
      <c r="A68" s="13"/>
      <c r="B68" s="13"/>
      <c r="C68" s="13"/>
      <c r="D68" s="13"/>
      <c r="E68" s="5"/>
      <c r="F68" s="17"/>
      <c r="G68" s="17"/>
    </row>
    <row r="69" spans="1:7" ht="12.75">
      <c r="A69" s="13"/>
      <c r="B69" s="13"/>
      <c r="C69" s="13"/>
      <c r="D69" s="13"/>
      <c r="E69" s="5"/>
      <c r="F69" s="17"/>
      <c r="G69" s="17"/>
    </row>
    <row r="70" spans="1:7" ht="12.75">
      <c r="A70" s="13"/>
      <c r="B70" s="13"/>
      <c r="C70" s="13"/>
      <c r="D70" s="13"/>
      <c r="E70" s="5"/>
      <c r="F70" s="17"/>
      <c r="G70" s="17"/>
    </row>
    <row r="71" spans="1:7" ht="12.75">
      <c r="A71" s="13"/>
      <c r="B71" s="13"/>
      <c r="C71" s="13"/>
      <c r="D71" s="13"/>
      <c r="E71" s="5"/>
      <c r="F71" s="17"/>
      <c r="G71" s="17"/>
    </row>
    <row r="72" spans="1:7" ht="12.75">
      <c r="A72" s="13"/>
      <c r="B72" s="13"/>
      <c r="C72" s="13"/>
      <c r="D72" s="13"/>
      <c r="E72" s="5"/>
      <c r="F72" s="17"/>
      <c r="G72" s="17"/>
    </row>
    <row r="73" spans="1:7" ht="12.75">
      <c r="A73" s="13"/>
      <c r="B73" s="13"/>
      <c r="C73" s="13"/>
      <c r="D73" s="13"/>
      <c r="E73" s="5"/>
      <c r="F73" s="17"/>
      <c r="G73" s="17"/>
    </row>
    <row r="74" spans="1:7" ht="12.75">
      <c r="A74" s="13"/>
      <c r="B74" s="13"/>
      <c r="C74" s="13"/>
      <c r="D74" s="13"/>
      <c r="E74" s="5"/>
      <c r="F74" s="17"/>
      <c r="G74" s="17"/>
    </row>
    <row r="75" spans="1:7" ht="12.75">
      <c r="A75" s="13"/>
      <c r="B75" s="13"/>
      <c r="C75" s="13"/>
      <c r="D75" s="13"/>
      <c r="E75" s="5"/>
      <c r="F75" s="17"/>
      <c r="G75" s="17"/>
    </row>
    <row r="76" spans="1:7" ht="12.75">
      <c r="A76" s="13"/>
      <c r="B76" s="13"/>
      <c r="C76" s="13"/>
      <c r="D76" s="13"/>
      <c r="E76" s="5"/>
      <c r="F76" s="17"/>
      <c r="G76" s="17"/>
    </row>
    <row r="77" spans="1:7" ht="12.75">
      <c r="A77" s="13"/>
      <c r="B77" s="13"/>
      <c r="C77" s="13"/>
      <c r="D77" s="13"/>
      <c r="E77" s="5"/>
      <c r="F77" s="17"/>
      <c r="G77" s="17"/>
    </row>
    <row r="78" spans="5:7" ht="12.75">
      <c r="E78" s="5"/>
      <c r="F78" s="2"/>
      <c r="G78" s="17"/>
    </row>
    <row r="79" spans="5:7" ht="12.75">
      <c r="E79" s="5"/>
      <c r="F79" s="2"/>
      <c r="G79" s="17"/>
    </row>
    <row r="80" spans="5:7" ht="12.75">
      <c r="E80" s="5"/>
      <c r="F80" s="2"/>
      <c r="G80" s="17"/>
    </row>
    <row r="81" spans="5:7" ht="12.75">
      <c r="E81" s="5"/>
      <c r="F81" s="2"/>
      <c r="G81" s="17"/>
    </row>
    <row r="82" spans="5:7" ht="12.75">
      <c r="E82" s="5"/>
      <c r="F82" s="2"/>
      <c r="G82" s="17"/>
    </row>
    <row r="83" spans="5:7" ht="12.75">
      <c r="E83" s="5"/>
      <c r="F83" s="2"/>
      <c r="G83" s="17"/>
    </row>
    <row r="84" spans="5:7" ht="12.75">
      <c r="E84" s="5"/>
      <c r="F84" s="2"/>
      <c r="G84" s="2"/>
    </row>
    <row r="85" spans="5:7" ht="12.75">
      <c r="E85" s="5"/>
      <c r="F85" s="2"/>
      <c r="G85" s="2"/>
    </row>
    <row r="86" spans="5:7" ht="12.75">
      <c r="E86" s="5"/>
      <c r="F86" s="2"/>
      <c r="G86" s="2"/>
    </row>
    <row r="87" spans="5:7" ht="12.75">
      <c r="E87" s="5"/>
      <c r="F87" s="2"/>
      <c r="G87" s="2"/>
    </row>
    <row r="88" spans="5:7" ht="12.75">
      <c r="E88" s="5"/>
      <c r="F88" s="2"/>
      <c r="G88" s="2"/>
    </row>
    <row r="89" spans="5:7" ht="12.75">
      <c r="E89" s="5"/>
      <c r="F89" s="2"/>
      <c r="G89" s="2"/>
    </row>
    <row r="90" spans="5:7" ht="12.75">
      <c r="E90" s="5"/>
      <c r="F90" s="2"/>
      <c r="G90" s="2"/>
    </row>
    <row r="91" spans="5:7" ht="12.75">
      <c r="E91" s="5"/>
      <c r="F91" s="2"/>
      <c r="G91" s="2"/>
    </row>
    <row r="92" spans="5:7" ht="12.75">
      <c r="E92" s="5"/>
      <c r="F92" s="2"/>
      <c r="G92" s="2"/>
    </row>
    <row r="93" spans="5:7" ht="12.75">
      <c r="E93" s="5"/>
      <c r="F93" s="2"/>
      <c r="G93" s="2"/>
    </row>
    <row r="94" spans="5:7" ht="12.75">
      <c r="E94" s="5"/>
      <c r="F94" s="2"/>
      <c r="G94" s="2"/>
    </row>
    <row r="95" spans="5:7" ht="12.75">
      <c r="E95" s="5"/>
      <c r="F95" s="2"/>
      <c r="G95" s="2"/>
    </row>
    <row r="96" spans="5:7" ht="12.75">
      <c r="E96" s="5"/>
      <c r="F96" s="2"/>
      <c r="G96" s="2"/>
    </row>
    <row r="97" spans="5:7" ht="12.75">
      <c r="E97" s="5"/>
      <c r="F97" s="2"/>
      <c r="G97" s="2"/>
    </row>
    <row r="98" spans="5:7" ht="12.75">
      <c r="E98" s="5"/>
      <c r="F98" s="2"/>
      <c r="G98" s="2"/>
    </row>
    <row r="99" spans="5:7" ht="12.75">
      <c r="E99" s="5"/>
      <c r="F99" s="2"/>
      <c r="G99" s="2"/>
    </row>
    <row r="100" spans="5:7" ht="12.75">
      <c r="E100" s="5"/>
      <c r="F100" s="2"/>
      <c r="G100" s="2"/>
    </row>
    <row r="101" spans="5:7" ht="12.75">
      <c r="E101" s="5"/>
      <c r="F101" s="2"/>
      <c r="G101" s="2"/>
    </row>
    <row r="102" spans="5:7" ht="12.75">
      <c r="E102" s="5"/>
      <c r="F102" s="2"/>
      <c r="G102" s="2"/>
    </row>
    <row r="103" spans="5:7" ht="12.75">
      <c r="E103" s="5"/>
      <c r="F103" s="2"/>
      <c r="G103" s="2"/>
    </row>
    <row r="104" spans="5:7" ht="12.75">
      <c r="E104" s="5"/>
      <c r="F104" s="2"/>
      <c r="G104" s="2"/>
    </row>
    <row r="105" spans="5:7" ht="12.75">
      <c r="E105" s="5"/>
      <c r="F105" s="2"/>
      <c r="G105" s="2"/>
    </row>
    <row r="106" spans="5:7" ht="12.75">
      <c r="E106" s="5"/>
      <c r="F106" s="2"/>
      <c r="G106" s="2"/>
    </row>
    <row r="107" spans="5:7" ht="12.75">
      <c r="E107" s="5"/>
      <c r="F107" s="2"/>
      <c r="G107" s="2"/>
    </row>
    <row r="108" spans="5:7" ht="12.75">
      <c r="E108" s="5"/>
      <c r="F108" s="2"/>
      <c r="G108" s="2"/>
    </row>
    <row r="109" spans="5:7" ht="12.75">
      <c r="E109" s="5"/>
      <c r="F109" s="2"/>
      <c r="G109" s="2"/>
    </row>
    <row r="110" spans="5:7" ht="12.75">
      <c r="E110" s="5"/>
      <c r="F110" s="2"/>
      <c r="G110" s="2"/>
    </row>
    <row r="111" spans="5:7" ht="12.75">
      <c r="E111" s="5"/>
      <c r="F111" s="2"/>
      <c r="G111" s="2"/>
    </row>
    <row r="112" spans="5:7" ht="12.75">
      <c r="E112" s="5"/>
      <c r="F112" s="2"/>
      <c r="G112" s="2"/>
    </row>
    <row r="113" spans="5:7" ht="12.75">
      <c r="E113" s="5"/>
      <c r="F113" s="2"/>
      <c r="G113" s="2"/>
    </row>
    <row r="114" spans="5:7" ht="12.75">
      <c r="E114" s="5"/>
      <c r="F114" s="2"/>
      <c r="G114" s="2"/>
    </row>
    <row r="115" spans="5:7" ht="12.75">
      <c r="E115" s="5"/>
      <c r="F115" s="2"/>
      <c r="G115" s="2"/>
    </row>
    <row r="116" spans="5:7" ht="12.75">
      <c r="E116" s="5"/>
      <c r="F116" s="2"/>
      <c r="G116" s="2"/>
    </row>
    <row r="117" spans="5:7" ht="12.75">
      <c r="E117" s="5"/>
      <c r="F117" s="2"/>
      <c r="G117" s="2"/>
    </row>
    <row r="118" spans="5:7" ht="12.75">
      <c r="E118" s="5"/>
      <c r="F118" s="2"/>
      <c r="G118" s="2"/>
    </row>
    <row r="119" spans="5:7" ht="12.75">
      <c r="E119" s="5"/>
      <c r="F119" s="2"/>
      <c r="G119" s="2"/>
    </row>
    <row r="120" spans="5:7" ht="12.75">
      <c r="E120" s="5"/>
      <c r="F120" s="2"/>
      <c r="G120" s="2"/>
    </row>
    <row r="121" spans="5:7" ht="12.75">
      <c r="E121" s="5"/>
      <c r="F121" s="2"/>
      <c r="G121" s="2"/>
    </row>
    <row r="122" spans="5:7" ht="12.75">
      <c r="E122" s="5"/>
      <c r="F122" s="2"/>
      <c r="G122" s="2"/>
    </row>
    <row r="123" spans="5:7" ht="12.75">
      <c r="E123" s="5"/>
      <c r="F123" s="2"/>
      <c r="G123" s="2"/>
    </row>
    <row r="124" spans="5:7" ht="12.75">
      <c r="E124" s="5"/>
      <c r="F124" s="2"/>
      <c r="G124" s="2"/>
    </row>
    <row r="125" spans="5:7" ht="12.75">
      <c r="E125" s="5"/>
      <c r="F125" s="2"/>
      <c r="G125" s="2"/>
    </row>
    <row r="126" spans="5:7" ht="12.75">
      <c r="E126" s="5"/>
      <c r="F126" s="2"/>
      <c r="G126" s="2"/>
    </row>
    <row r="127" spans="5:7" ht="12.75">
      <c r="E127" s="5"/>
      <c r="F127" s="2"/>
      <c r="G127" s="2"/>
    </row>
    <row r="128" spans="5:7" ht="12.75">
      <c r="E128" s="5"/>
      <c r="F128" s="2"/>
      <c r="G128" s="2"/>
    </row>
    <row r="129" spans="5:7" ht="12.75">
      <c r="E129" s="5"/>
      <c r="F129" s="2"/>
      <c r="G129" s="2"/>
    </row>
    <row r="130" spans="5:7" ht="12.75">
      <c r="E130" s="5"/>
      <c r="F130" s="2"/>
      <c r="G130" s="2"/>
    </row>
    <row r="131" spans="5:7" ht="12.75">
      <c r="E131" s="5"/>
      <c r="F131" s="2"/>
      <c r="G131" s="2"/>
    </row>
    <row r="132" spans="5:7" ht="12.75">
      <c r="E132" s="5"/>
      <c r="F132" s="2"/>
      <c r="G132" s="2"/>
    </row>
    <row r="133" spans="5:7" ht="12.75">
      <c r="E133" s="5"/>
      <c r="F133" s="2"/>
      <c r="G133" s="2"/>
    </row>
    <row r="134" spans="5:7" ht="12.75">
      <c r="E134" s="5"/>
      <c r="F134" s="2"/>
      <c r="G134" s="2"/>
    </row>
    <row r="135" spans="5:7" ht="12.75">
      <c r="E135" s="5"/>
      <c r="F135" s="2"/>
      <c r="G135" s="2"/>
    </row>
    <row r="136" spans="5:7" ht="12.75">
      <c r="E136" s="5"/>
      <c r="F136" s="2"/>
      <c r="G136" s="2"/>
    </row>
    <row r="137" spans="5:7" ht="12.75">
      <c r="E137" s="5"/>
      <c r="F137" s="2"/>
      <c r="G137" s="2"/>
    </row>
    <row r="138" spans="5:7" ht="12.75">
      <c r="E138" s="5"/>
      <c r="F138" s="2"/>
      <c r="G138" s="2"/>
    </row>
    <row r="139" spans="5:7" ht="12.75">
      <c r="E139" s="5"/>
      <c r="F139" s="2"/>
      <c r="G139" s="2"/>
    </row>
    <row r="140" spans="5:7" ht="12.75">
      <c r="E140" s="5"/>
      <c r="F140" s="2"/>
      <c r="G140" s="2"/>
    </row>
    <row r="141" spans="5:7" ht="12.75">
      <c r="E141" s="5"/>
      <c r="F141" s="2"/>
      <c r="G141" s="2"/>
    </row>
    <row r="142" spans="5:7" ht="12.75">
      <c r="E142" s="5"/>
      <c r="F142" s="2"/>
      <c r="G142" s="2"/>
    </row>
    <row r="143" spans="5:7" ht="12.75">
      <c r="E143" s="5"/>
      <c r="F143" s="2"/>
      <c r="G143" s="2"/>
    </row>
    <row r="144" spans="5:7" ht="12.75">
      <c r="E144" s="5"/>
      <c r="F144" s="2"/>
      <c r="G144" s="2"/>
    </row>
    <row r="145" spans="5:7" ht="12.75">
      <c r="E145" s="5"/>
      <c r="F145" s="2"/>
      <c r="G145" s="2"/>
    </row>
    <row r="146" spans="5:7" ht="12.75">
      <c r="E146" s="5"/>
      <c r="F146" s="2"/>
      <c r="G146" s="2"/>
    </row>
    <row r="147" spans="5:7" ht="12.75">
      <c r="E147" s="5"/>
      <c r="F147" s="2"/>
      <c r="G147" s="2"/>
    </row>
    <row r="148" spans="5:7" ht="12.75">
      <c r="E148" s="5"/>
      <c r="F148" s="2"/>
      <c r="G148" s="2"/>
    </row>
    <row r="149" spans="5:7" ht="12.75">
      <c r="E149" s="5"/>
      <c r="F149" s="2"/>
      <c r="G149" s="2"/>
    </row>
    <row r="150" spans="5:7" ht="12.75">
      <c r="E150" s="5"/>
      <c r="F150" s="2"/>
      <c r="G150" s="2"/>
    </row>
    <row r="151" spans="5:7" ht="12.75">
      <c r="E151" s="5"/>
      <c r="F151" s="2"/>
      <c r="G151" s="2"/>
    </row>
    <row r="152" spans="5:7" ht="12.75">
      <c r="E152" s="5"/>
      <c r="F152" s="2"/>
      <c r="G152" s="2"/>
    </row>
  </sheetData>
  <printOptions/>
  <pageMargins left="0.94" right="0.61" top="0.56" bottom="0.5" header="0.37" footer="0.36"/>
  <pageSetup fitToHeight="1" fitToWidth="1" horizontalDpi="600" verticalDpi="600" orientation="portrait" paperSize="9" scale="98" r:id="rId1"/>
  <rowBreaks count="2" manualBreakCount="2">
    <brk id="160" max="255" man="1"/>
    <brk id="161" max="255" man="1"/>
  </rowBreaks>
</worksheet>
</file>

<file path=xl/worksheets/sheet3.xml><?xml version="1.0" encoding="utf-8"?>
<worksheet xmlns="http://schemas.openxmlformats.org/spreadsheetml/2006/main" xmlns:r="http://schemas.openxmlformats.org/officeDocument/2006/relationships">
  <dimension ref="A1:Q172"/>
  <sheetViews>
    <sheetView showGridLines="0" workbookViewId="0" topLeftCell="A143">
      <selection activeCell="N154" sqref="N154"/>
    </sheetView>
  </sheetViews>
  <sheetFormatPr defaultColWidth="9.140625" defaultRowHeight="12.75"/>
  <cols>
    <col min="1" max="1" width="3.7109375" style="13" customWidth="1"/>
    <col min="2" max="3" width="3.8515625" style="13" customWidth="1"/>
    <col min="4" max="4" width="17.28125" style="13" customWidth="1"/>
    <col min="5" max="5" width="9.140625" style="13" customWidth="1"/>
    <col min="6" max="6" width="8.57421875" style="13" customWidth="1"/>
    <col min="7" max="7" width="7.28125" style="13" customWidth="1"/>
    <col min="8" max="8" width="11.8515625" style="13" customWidth="1"/>
    <col min="9" max="9" width="0.9921875" style="13" customWidth="1"/>
    <col min="10" max="10" width="11.7109375" style="13" bestFit="1" customWidth="1"/>
    <col min="11" max="11" width="2.421875" style="13" customWidth="1"/>
    <col min="12" max="12" width="11.7109375" style="13" bestFit="1" customWidth="1"/>
    <col min="13" max="13" width="9.140625" style="13" customWidth="1"/>
    <col min="14" max="14" width="10.28125" style="13" bestFit="1" customWidth="1"/>
    <col min="15" max="15" width="11.28125" style="13" bestFit="1" customWidth="1"/>
    <col min="16" max="16" width="10.57421875" style="13" bestFit="1" customWidth="1"/>
    <col min="17" max="16384" width="9.140625" style="13" customWidth="1"/>
  </cols>
  <sheetData>
    <row r="1" spans="1:2" ht="12.75">
      <c r="A1" s="3" t="s">
        <v>40</v>
      </c>
      <c r="B1" s="3"/>
    </row>
    <row r="2" spans="1:2" ht="12.75">
      <c r="A2" s="16" t="s">
        <v>79</v>
      </c>
      <c r="B2" s="16"/>
    </row>
    <row r="4" spans="1:2" ht="12.75">
      <c r="A4" s="16" t="s">
        <v>184</v>
      </c>
      <c r="B4" s="16"/>
    </row>
    <row r="5" spans="1:2" ht="12.75">
      <c r="A5" s="16" t="s">
        <v>135</v>
      </c>
      <c r="B5" s="16"/>
    </row>
    <row r="7" spans="1:2" ht="12.75">
      <c r="A7" s="3" t="s">
        <v>53</v>
      </c>
      <c r="B7" s="3"/>
    </row>
    <row r="8" spans="1:12" ht="34.5" customHeight="1">
      <c r="A8" s="117" t="s">
        <v>11</v>
      </c>
      <c r="B8" s="161" t="s">
        <v>136</v>
      </c>
      <c r="C8" s="162"/>
      <c r="D8" s="162"/>
      <c r="E8" s="162"/>
      <c r="F8" s="162"/>
      <c r="G8" s="162"/>
      <c r="H8" s="162"/>
      <c r="I8" s="162"/>
      <c r="J8" s="162"/>
      <c r="K8" s="162"/>
      <c r="L8" s="162"/>
    </row>
    <row r="9" spans="1:12" ht="12.75">
      <c r="A9" s="117" t="s">
        <v>16</v>
      </c>
      <c r="B9" s="161" t="s">
        <v>167</v>
      </c>
      <c r="C9" s="162"/>
      <c r="D9" s="162"/>
      <c r="E9" s="162"/>
      <c r="F9" s="162"/>
      <c r="G9" s="162"/>
      <c r="H9" s="162"/>
      <c r="I9" s="162"/>
      <c r="J9" s="162"/>
      <c r="K9" s="162"/>
      <c r="L9" s="162"/>
    </row>
    <row r="10" spans="1:12" ht="12.75">
      <c r="A10" s="117"/>
      <c r="B10" s="117"/>
      <c r="C10" s="117"/>
      <c r="D10" s="118"/>
      <c r="E10" s="118"/>
      <c r="F10" s="118"/>
      <c r="G10" s="118"/>
      <c r="H10" s="118"/>
      <c r="I10" s="118"/>
      <c r="J10" s="118"/>
      <c r="K10" s="118"/>
      <c r="L10" s="118"/>
    </row>
    <row r="11" spans="1:12" ht="12.75">
      <c r="A11" s="16" t="s">
        <v>42</v>
      </c>
      <c r="B11" s="16" t="s">
        <v>168</v>
      </c>
      <c r="L11" s="74"/>
    </row>
    <row r="12" ht="10.5" customHeight="1"/>
    <row r="13" spans="1:2" ht="12.75">
      <c r="A13" s="16" t="s">
        <v>44</v>
      </c>
      <c r="B13" s="16" t="s">
        <v>152</v>
      </c>
    </row>
    <row r="14" spans="1:3" ht="8.25" customHeight="1">
      <c r="A14" s="16"/>
      <c r="B14" s="16"/>
      <c r="C14" s="16"/>
    </row>
    <row r="15" spans="10:12" ht="12.75">
      <c r="J15" s="103" t="s">
        <v>90</v>
      </c>
      <c r="L15" s="103" t="s">
        <v>90</v>
      </c>
    </row>
    <row r="16" spans="10:12" ht="12.75">
      <c r="J16" s="103" t="s">
        <v>87</v>
      </c>
      <c r="L16" s="103" t="s">
        <v>139</v>
      </c>
    </row>
    <row r="17" spans="10:12" ht="12.75">
      <c r="J17" s="103"/>
      <c r="L17" s="106"/>
    </row>
    <row r="18" spans="10:12" ht="12.75">
      <c r="J18" s="103" t="s">
        <v>171</v>
      </c>
      <c r="L18" s="103" t="s">
        <v>171</v>
      </c>
    </row>
    <row r="19" spans="10:12" ht="12.75">
      <c r="J19" s="105" t="s">
        <v>5</v>
      </c>
      <c r="L19" s="105" t="s">
        <v>5</v>
      </c>
    </row>
    <row r="20" spans="2:12" ht="12.75">
      <c r="B20" s="13" t="s">
        <v>54</v>
      </c>
      <c r="J20" s="94">
        <f>3229-336</f>
        <v>2893</v>
      </c>
      <c r="L20" s="94">
        <f>5513-336</f>
        <v>5177</v>
      </c>
    </row>
    <row r="21" spans="2:12" ht="12.75">
      <c r="B21" s="13" t="s">
        <v>55</v>
      </c>
      <c r="J21" s="94">
        <v>0</v>
      </c>
      <c r="L21" s="94">
        <f>+J21</f>
        <v>0</v>
      </c>
    </row>
    <row r="22" spans="2:12" ht="12.75">
      <c r="B22" s="13" t="s">
        <v>56</v>
      </c>
      <c r="J22" s="94">
        <v>10</v>
      </c>
      <c r="L22" s="94">
        <v>10</v>
      </c>
    </row>
    <row r="23" spans="2:12" ht="12.75">
      <c r="B23" s="13" t="s">
        <v>84</v>
      </c>
      <c r="J23" s="94">
        <v>665</v>
      </c>
      <c r="L23" s="94">
        <v>952</v>
      </c>
    </row>
    <row r="24" spans="10:12" ht="1.5" customHeight="1">
      <c r="J24" s="95"/>
      <c r="L24" s="95"/>
    </row>
    <row r="25" spans="10:12" ht="12.75">
      <c r="J25" s="94">
        <f>SUM(J20:J24)</f>
        <v>3568</v>
      </c>
      <c r="L25" s="94">
        <f>SUM(L20:L24)</f>
        <v>6139</v>
      </c>
    </row>
    <row r="26" spans="10:12" ht="2.25" customHeight="1" thickBot="1">
      <c r="J26" s="96"/>
      <c r="L26" s="96"/>
    </row>
    <row r="27" spans="10:12" ht="2.25" customHeight="1" thickTop="1">
      <c r="J27" s="124"/>
      <c r="L27" s="124"/>
    </row>
    <row r="28" spans="10:12" ht="2.25" customHeight="1">
      <c r="J28" s="124"/>
      <c r="L28" s="124"/>
    </row>
    <row r="29" spans="10:12" ht="12.75">
      <c r="J29" s="124"/>
      <c r="L29" s="124"/>
    </row>
    <row r="30" spans="2:12" ht="12.75">
      <c r="B30" s="13" t="s">
        <v>149</v>
      </c>
      <c r="J30" s="124"/>
      <c r="L30" s="124"/>
    </row>
    <row r="31" spans="10:12" ht="12.75">
      <c r="J31" s="124"/>
      <c r="L31" s="124"/>
    </row>
    <row r="32" spans="1:12" ht="26.25" customHeight="1">
      <c r="A32" s="117">
        <v>5</v>
      </c>
      <c r="B32" s="163" t="s">
        <v>140</v>
      </c>
      <c r="C32" s="162"/>
      <c r="D32" s="162"/>
      <c r="E32" s="162"/>
      <c r="F32" s="162"/>
      <c r="G32" s="162"/>
      <c r="H32" s="162"/>
      <c r="I32" s="162"/>
      <c r="J32" s="162"/>
      <c r="K32" s="162"/>
      <c r="L32" s="162"/>
    </row>
    <row r="33" ht="12.75">
      <c r="C33" s="16"/>
    </row>
    <row r="34" spans="1:11" ht="12.75">
      <c r="A34" s="16">
        <v>6</v>
      </c>
      <c r="B34" s="16" t="s">
        <v>12</v>
      </c>
      <c r="C34" s="16" t="s">
        <v>141</v>
      </c>
      <c r="K34" s="91"/>
    </row>
    <row r="36" spans="1:12" ht="12.75">
      <c r="A36" s="117"/>
      <c r="B36" s="117"/>
      <c r="C36" s="117"/>
      <c r="D36" s="118"/>
      <c r="E36" s="118"/>
      <c r="F36" s="118"/>
      <c r="G36" s="118"/>
      <c r="H36" s="118"/>
      <c r="I36" s="118"/>
      <c r="J36" s="103" t="s">
        <v>90</v>
      </c>
      <c r="L36" s="103" t="s">
        <v>90</v>
      </c>
    </row>
    <row r="37" spans="3:16" ht="12.75">
      <c r="C37" s="34"/>
      <c r="D37" s="34"/>
      <c r="E37" s="34"/>
      <c r="F37" s="34"/>
      <c r="G37" s="34"/>
      <c r="H37" s="34"/>
      <c r="I37" s="34"/>
      <c r="J37" s="103" t="s">
        <v>87</v>
      </c>
      <c r="L37" s="103" t="s">
        <v>139</v>
      </c>
      <c r="N37" s="14"/>
      <c r="O37" s="15"/>
      <c r="P37" s="15"/>
    </row>
    <row r="38" spans="3:17" ht="7.5" customHeight="1">
      <c r="C38" s="34"/>
      <c r="D38" s="34"/>
      <c r="E38" s="34"/>
      <c r="F38" s="34"/>
      <c r="G38" s="34"/>
      <c r="H38" s="34"/>
      <c r="I38" s="34"/>
      <c r="J38" s="103"/>
      <c r="L38" s="106"/>
      <c r="N38" s="97"/>
      <c r="O38" s="97"/>
      <c r="P38" s="97"/>
      <c r="Q38" s="97"/>
    </row>
    <row r="39" spans="3:17" ht="12.75">
      <c r="C39" s="34"/>
      <c r="D39" s="34"/>
      <c r="E39" s="34"/>
      <c r="F39" s="34"/>
      <c r="G39" s="34"/>
      <c r="H39" s="34"/>
      <c r="I39" s="34"/>
      <c r="J39" s="103" t="s">
        <v>171</v>
      </c>
      <c r="L39" s="103" t="s">
        <v>171</v>
      </c>
      <c r="N39" s="97"/>
      <c r="O39" s="97"/>
      <c r="P39" s="97"/>
      <c r="Q39" s="97"/>
    </row>
    <row r="40" spans="3:17" ht="12.75">
      <c r="C40" s="34"/>
      <c r="D40" s="34"/>
      <c r="E40" s="34"/>
      <c r="F40" s="34"/>
      <c r="G40" s="34"/>
      <c r="H40" s="34"/>
      <c r="I40" s="34"/>
      <c r="J40" s="105" t="s">
        <v>5</v>
      </c>
      <c r="L40" s="105" t="s">
        <v>5</v>
      </c>
      <c r="N40" s="97"/>
      <c r="O40" s="97"/>
      <c r="P40" s="97"/>
      <c r="Q40" s="97"/>
    </row>
    <row r="41" spans="3:17" ht="21.75" customHeight="1">
      <c r="C41" s="132" t="s">
        <v>153</v>
      </c>
      <c r="D41" s="34"/>
      <c r="E41" s="34"/>
      <c r="F41" s="34"/>
      <c r="G41" s="34"/>
      <c r="H41" s="34"/>
      <c r="I41" s="34"/>
      <c r="J41" s="133">
        <f>1568-1464</f>
        <v>104</v>
      </c>
      <c r="K41" s="34"/>
      <c r="L41" s="133">
        <v>1568</v>
      </c>
      <c r="N41" s="97"/>
      <c r="O41" s="97"/>
      <c r="P41" s="97"/>
      <c r="Q41" s="97"/>
    </row>
    <row r="42" spans="3:17" ht="2.25" customHeight="1" thickBot="1">
      <c r="C42" s="34"/>
      <c r="D42" s="34"/>
      <c r="E42" s="34"/>
      <c r="F42" s="34"/>
      <c r="G42" s="34"/>
      <c r="H42" s="34"/>
      <c r="I42" s="34"/>
      <c r="J42" s="93"/>
      <c r="K42" s="34"/>
      <c r="L42" s="93"/>
      <c r="N42" s="97"/>
      <c r="O42" s="97"/>
      <c r="P42" s="97"/>
      <c r="Q42" s="97"/>
    </row>
    <row r="43" spans="3:17" ht="17.25" customHeight="1" thickTop="1">
      <c r="C43" s="132" t="s">
        <v>142</v>
      </c>
      <c r="D43" s="34"/>
      <c r="E43" s="34"/>
      <c r="F43" s="34"/>
      <c r="G43" s="34"/>
      <c r="H43" s="34"/>
      <c r="I43" s="34"/>
      <c r="J43" s="133">
        <f>12469-12364</f>
        <v>105</v>
      </c>
      <c r="K43" s="34"/>
      <c r="L43" s="133">
        <v>12469</v>
      </c>
      <c r="N43" s="97"/>
      <c r="O43" s="97"/>
      <c r="P43" s="97"/>
      <c r="Q43" s="97"/>
    </row>
    <row r="44" spans="3:17" ht="3" customHeight="1" thickBot="1">
      <c r="C44" s="34"/>
      <c r="D44" s="34"/>
      <c r="E44" s="34"/>
      <c r="F44" s="34"/>
      <c r="G44" s="34"/>
      <c r="H44" s="34"/>
      <c r="I44" s="34"/>
      <c r="J44" s="93"/>
      <c r="K44" s="34"/>
      <c r="L44" s="93"/>
      <c r="N44" s="97"/>
      <c r="O44" s="97"/>
      <c r="P44" s="97"/>
      <c r="Q44" s="97"/>
    </row>
    <row r="45" spans="3:17" ht="21" customHeight="1" thickTop="1">
      <c r="C45" s="132" t="s">
        <v>76</v>
      </c>
      <c r="D45" s="34"/>
      <c r="E45" s="34"/>
      <c r="F45" s="34"/>
      <c r="G45" s="34"/>
      <c r="H45" s="34"/>
      <c r="I45" s="34"/>
      <c r="J45" s="133">
        <v>1</v>
      </c>
      <c r="K45" s="34"/>
      <c r="L45" s="133">
        <v>773</v>
      </c>
      <c r="N45" s="97"/>
      <c r="O45" s="97"/>
      <c r="P45" s="97"/>
      <c r="Q45" s="97"/>
    </row>
    <row r="46" spans="3:17" ht="2.25" customHeight="1" thickBot="1">
      <c r="C46" s="34"/>
      <c r="D46" s="34"/>
      <c r="E46" s="34"/>
      <c r="F46" s="34"/>
      <c r="G46" s="34"/>
      <c r="H46" s="34"/>
      <c r="I46" s="34"/>
      <c r="J46" s="134"/>
      <c r="K46" s="34"/>
      <c r="L46" s="93"/>
      <c r="N46" s="97"/>
      <c r="O46" s="97"/>
      <c r="P46" s="97"/>
      <c r="Q46" s="97"/>
    </row>
    <row r="47" spans="3:17" ht="13.5" thickTop="1">
      <c r="C47" s="34"/>
      <c r="D47" s="34"/>
      <c r="E47" s="34"/>
      <c r="F47" s="34"/>
      <c r="G47" s="34"/>
      <c r="H47" s="34"/>
      <c r="I47" s="34"/>
      <c r="J47" s="34"/>
      <c r="K47" s="34"/>
      <c r="L47" s="133"/>
      <c r="N47" s="97"/>
      <c r="O47" s="97"/>
      <c r="P47" s="97"/>
      <c r="Q47" s="97"/>
    </row>
    <row r="48" spans="14:17" ht="12.75">
      <c r="N48" s="97"/>
      <c r="O48" s="97"/>
      <c r="P48" s="97"/>
      <c r="Q48" s="97"/>
    </row>
    <row r="49" spans="2:17" ht="12.75">
      <c r="B49" s="15" t="s">
        <v>13</v>
      </c>
      <c r="C49" s="16" t="s">
        <v>173</v>
      </c>
      <c r="N49" s="97"/>
      <c r="O49" s="97"/>
      <c r="P49" s="97"/>
      <c r="Q49" s="97"/>
    </row>
    <row r="50" ht="12.75">
      <c r="O50" s="13" t="s">
        <v>181</v>
      </c>
    </row>
    <row r="51" spans="1:12" ht="29.25" customHeight="1">
      <c r="A51" s="117">
        <v>7</v>
      </c>
      <c r="B51" s="159" t="s">
        <v>185</v>
      </c>
      <c r="C51" s="160"/>
      <c r="D51" s="160"/>
      <c r="E51" s="160"/>
      <c r="F51" s="160"/>
      <c r="G51" s="160"/>
      <c r="H51" s="160"/>
      <c r="I51" s="160"/>
      <c r="J51" s="160"/>
      <c r="K51" s="160"/>
      <c r="L51" s="160"/>
    </row>
    <row r="52" spans="1:12" ht="8.25" customHeight="1">
      <c r="A52" s="117"/>
      <c r="B52" s="140"/>
      <c r="C52" s="127"/>
      <c r="D52" s="127"/>
      <c r="E52" s="127"/>
      <c r="F52" s="127"/>
      <c r="G52" s="127"/>
      <c r="H52" s="127"/>
      <c r="I52" s="127"/>
      <c r="J52" s="127"/>
      <c r="K52" s="127"/>
      <c r="L52" s="127"/>
    </row>
    <row r="53" spans="1:12" ht="90.75" customHeight="1">
      <c r="A53" s="145" t="s">
        <v>12</v>
      </c>
      <c r="B53" s="167" t="s">
        <v>206</v>
      </c>
      <c r="C53" s="160"/>
      <c r="D53" s="160"/>
      <c r="E53" s="160"/>
      <c r="F53" s="160"/>
      <c r="G53" s="160"/>
      <c r="H53" s="160"/>
      <c r="I53" s="160"/>
      <c r="J53" s="160"/>
      <c r="K53" s="160"/>
      <c r="L53" s="160"/>
    </row>
    <row r="54" spans="1:12" ht="9" customHeight="1">
      <c r="A54" s="117"/>
      <c r="B54" s="123"/>
      <c r="C54" s="127"/>
      <c r="D54" s="127"/>
      <c r="E54" s="127"/>
      <c r="F54" s="127"/>
      <c r="G54" s="127"/>
      <c r="H54" s="127"/>
      <c r="I54" s="127"/>
      <c r="J54" s="127"/>
      <c r="K54" s="127"/>
      <c r="L54" s="127"/>
    </row>
    <row r="55" spans="1:12" ht="39.75" customHeight="1">
      <c r="A55" s="145" t="s">
        <v>13</v>
      </c>
      <c r="B55" s="164" t="s">
        <v>186</v>
      </c>
      <c r="C55" s="162"/>
      <c r="D55" s="162"/>
      <c r="E55" s="162"/>
      <c r="F55" s="162"/>
      <c r="G55" s="162"/>
      <c r="H55" s="162"/>
      <c r="I55" s="162"/>
      <c r="J55" s="162"/>
      <c r="K55" s="162"/>
      <c r="L55" s="162"/>
    </row>
    <row r="56" spans="1:12" ht="9" customHeight="1">
      <c r="A56" s="117"/>
      <c r="B56" s="123"/>
      <c r="C56" s="127"/>
      <c r="D56" s="127"/>
      <c r="E56" s="127"/>
      <c r="F56" s="127"/>
      <c r="G56" s="127"/>
      <c r="H56" s="127"/>
      <c r="I56" s="127"/>
      <c r="J56" s="127"/>
      <c r="K56" s="127"/>
      <c r="L56" s="127"/>
    </row>
    <row r="57" spans="1:12" ht="69.75" customHeight="1">
      <c r="A57" s="116" t="s">
        <v>15</v>
      </c>
      <c r="B57" s="164" t="s">
        <v>195</v>
      </c>
      <c r="C57" s="162"/>
      <c r="D57" s="162"/>
      <c r="E57" s="162"/>
      <c r="F57" s="162"/>
      <c r="G57" s="162"/>
      <c r="H57" s="162"/>
      <c r="I57" s="162"/>
      <c r="J57" s="162"/>
      <c r="K57" s="162"/>
      <c r="L57" s="162"/>
    </row>
    <row r="58" spans="1:12" ht="12" customHeight="1">
      <c r="A58" s="117"/>
      <c r="B58" s="165"/>
      <c r="C58" s="166"/>
      <c r="D58" s="166"/>
      <c r="E58" s="166"/>
      <c r="F58" s="166"/>
      <c r="G58" s="166"/>
      <c r="H58" s="166"/>
      <c r="I58" s="166"/>
      <c r="J58" s="166"/>
      <c r="K58" s="166"/>
      <c r="L58" s="166"/>
    </row>
    <row r="59" spans="1:12" ht="34.5" customHeight="1">
      <c r="A59" s="116" t="s">
        <v>17</v>
      </c>
      <c r="B59" s="164" t="s">
        <v>188</v>
      </c>
      <c r="C59" s="162"/>
      <c r="D59" s="162"/>
      <c r="E59" s="162"/>
      <c r="F59" s="162"/>
      <c r="G59" s="162"/>
      <c r="H59" s="162"/>
      <c r="I59" s="162"/>
      <c r="J59" s="162"/>
      <c r="K59" s="162"/>
      <c r="L59" s="162"/>
    </row>
    <row r="60" spans="1:12" ht="12.75">
      <c r="A60" s="117"/>
      <c r="B60" s="123"/>
      <c r="C60" s="127"/>
      <c r="D60" s="127"/>
      <c r="E60" s="127"/>
      <c r="F60" s="127"/>
      <c r="G60" s="127"/>
      <c r="H60" s="127"/>
      <c r="I60" s="127"/>
      <c r="J60" s="127"/>
      <c r="K60" s="127"/>
      <c r="L60" s="127"/>
    </row>
    <row r="61" spans="1:12" ht="12.75">
      <c r="A61" s="16">
        <v>8</v>
      </c>
      <c r="B61" s="123" t="s">
        <v>169</v>
      </c>
      <c r="D61" s="98"/>
      <c r="E61" s="98"/>
      <c r="F61" s="98"/>
      <c r="G61" s="98"/>
      <c r="H61" s="98"/>
      <c r="I61" s="98"/>
      <c r="J61" s="98"/>
      <c r="K61" s="98"/>
      <c r="L61" s="98"/>
    </row>
    <row r="63" spans="1:12" ht="12.75">
      <c r="A63" s="116">
        <v>9</v>
      </c>
      <c r="B63" s="161" t="s">
        <v>187</v>
      </c>
      <c r="C63" s="162"/>
      <c r="D63" s="162"/>
      <c r="E63" s="162"/>
      <c r="F63" s="162"/>
      <c r="G63" s="162"/>
      <c r="H63" s="162"/>
      <c r="I63" s="162"/>
      <c r="J63" s="162"/>
      <c r="K63" s="162"/>
      <c r="L63" s="162"/>
    </row>
    <row r="65" spans="10:12" ht="12.75">
      <c r="J65" s="171" t="s">
        <v>164</v>
      </c>
      <c r="K65" s="170"/>
      <c r="L65" s="170"/>
    </row>
    <row r="66" spans="10:12" ht="12.75">
      <c r="J66" s="170" t="s">
        <v>165</v>
      </c>
      <c r="K66" s="170"/>
      <c r="L66" s="170"/>
    </row>
    <row r="67" spans="10:12" ht="12.75">
      <c r="J67" s="74" t="s">
        <v>143</v>
      </c>
      <c r="L67" s="74" t="s">
        <v>144</v>
      </c>
    </row>
    <row r="68" spans="10:12" ht="8.25" customHeight="1">
      <c r="J68" s="15"/>
      <c r="L68" s="15"/>
    </row>
    <row r="69" spans="3:12" ht="12.75">
      <c r="C69" s="13" t="s">
        <v>145</v>
      </c>
      <c r="J69" s="135">
        <v>100198949</v>
      </c>
      <c r="K69" s="91"/>
      <c r="L69" s="135">
        <f>+J69*1</f>
        <v>100198949</v>
      </c>
    </row>
    <row r="70" spans="3:12" ht="12.75">
      <c r="C70" s="13" t="s">
        <v>146</v>
      </c>
      <c r="J70" s="135">
        <v>409000</v>
      </c>
      <c r="K70" s="91"/>
      <c r="L70" s="135">
        <f>+J70</f>
        <v>409000</v>
      </c>
    </row>
    <row r="71" spans="10:12" ht="3" customHeight="1">
      <c r="J71" s="95"/>
      <c r="K71" s="91"/>
      <c r="L71" s="92"/>
    </row>
    <row r="72" spans="3:12" ht="12.75">
      <c r="C72" s="16" t="s">
        <v>174</v>
      </c>
      <c r="J72" s="94">
        <f>SUM(J69:J71)</f>
        <v>100607949</v>
      </c>
      <c r="K72" s="91"/>
      <c r="L72" s="91">
        <f>SUM(L69:L71)</f>
        <v>100607949</v>
      </c>
    </row>
    <row r="73" spans="10:12" ht="3" customHeight="1" thickBot="1">
      <c r="J73" s="96"/>
      <c r="K73" s="91"/>
      <c r="L73" s="93"/>
    </row>
    <row r="74" ht="13.5" thickTop="1">
      <c r="J74" s="106"/>
    </row>
    <row r="75" spans="1:2" ht="12.75">
      <c r="A75" s="16">
        <v>10</v>
      </c>
      <c r="B75" s="16" t="s">
        <v>175</v>
      </c>
    </row>
    <row r="76" ht="12.75">
      <c r="L76" s="15" t="s">
        <v>57</v>
      </c>
    </row>
    <row r="77" ht="12.75">
      <c r="L77" s="15" t="s">
        <v>176</v>
      </c>
    </row>
    <row r="78" spans="2:12" ht="12.75">
      <c r="B78" s="57" t="s">
        <v>74</v>
      </c>
      <c r="L78" s="74" t="s">
        <v>5</v>
      </c>
    </row>
    <row r="79" spans="2:12" ht="12.75">
      <c r="B79" s="136" t="s">
        <v>147</v>
      </c>
      <c r="L79" s="15"/>
    </row>
    <row r="80" spans="2:12" ht="12.75">
      <c r="B80" s="13" t="s">
        <v>73</v>
      </c>
      <c r="L80" s="91">
        <f>1749+45</f>
        <v>1794</v>
      </c>
    </row>
    <row r="81" spans="2:12" ht="12.75">
      <c r="B81" s="13" t="s">
        <v>180</v>
      </c>
      <c r="L81" s="91">
        <v>5000</v>
      </c>
    </row>
    <row r="82" ht="12.75">
      <c r="L82" s="91"/>
    </row>
    <row r="83" spans="2:12" ht="12.75">
      <c r="B83" s="136" t="s">
        <v>58</v>
      </c>
      <c r="L83" s="91"/>
    </row>
    <row r="84" spans="2:12" ht="12.75">
      <c r="B84" s="13" t="s">
        <v>59</v>
      </c>
      <c r="L84" s="91">
        <v>5000</v>
      </c>
    </row>
    <row r="85" ht="3" customHeight="1">
      <c r="L85" s="92"/>
    </row>
    <row r="86" ht="12.75">
      <c r="L86" s="91">
        <f>SUM(L79:L85)</f>
        <v>11794</v>
      </c>
    </row>
    <row r="87" ht="3" customHeight="1" thickBot="1">
      <c r="L87" s="93"/>
    </row>
    <row r="88" spans="2:12" ht="13.5" thickTop="1">
      <c r="B88" s="57" t="s">
        <v>75</v>
      </c>
      <c r="L88" s="15"/>
    </row>
    <row r="89" spans="2:12" ht="12.75">
      <c r="B89" s="136" t="s">
        <v>147</v>
      </c>
      <c r="L89" s="91"/>
    </row>
    <row r="90" spans="2:12" ht="12.75">
      <c r="B90" s="13" t="s">
        <v>59</v>
      </c>
      <c r="L90" s="91">
        <v>2022</v>
      </c>
    </row>
    <row r="91" ht="2.25" customHeight="1" thickBot="1">
      <c r="L91" s="93"/>
    </row>
    <row r="92" ht="13.5" thickTop="1">
      <c r="L92" s="91"/>
    </row>
    <row r="93" spans="2:12" ht="12.75">
      <c r="B93" s="13" t="s">
        <v>154</v>
      </c>
      <c r="L93" s="91"/>
    </row>
    <row r="94" ht="12.75">
      <c r="L94" s="91"/>
    </row>
    <row r="95" spans="1:12" ht="12.75">
      <c r="A95" s="16">
        <v>11</v>
      </c>
      <c r="B95" s="16" t="s">
        <v>177</v>
      </c>
      <c r="L95" s="91"/>
    </row>
    <row r="96" spans="1:12" ht="12.75">
      <c r="A96" s="16"/>
      <c r="B96" s="84" t="s">
        <v>112</v>
      </c>
      <c r="L96" s="91"/>
    </row>
    <row r="97" spans="1:12" ht="12.75">
      <c r="A97" s="16"/>
      <c r="B97" s="84"/>
      <c r="H97" s="15" t="s">
        <v>57</v>
      </c>
      <c r="I97" s="15"/>
      <c r="J97" s="14" t="s">
        <v>156</v>
      </c>
      <c r="L97" s="15" t="s">
        <v>57</v>
      </c>
    </row>
    <row r="98" spans="2:12" ht="12.75">
      <c r="B98" s="57"/>
      <c r="H98" s="139" t="s">
        <v>158</v>
      </c>
      <c r="I98" s="78"/>
      <c r="J98" s="15" t="s">
        <v>157</v>
      </c>
      <c r="L98" s="139" t="s">
        <v>178</v>
      </c>
    </row>
    <row r="99" spans="2:12" ht="3.75" customHeight="1">
      <c r="B99" s="57"/>
      <c r="H99" s="139"/>
      <c r="I99" s="78"/>
      <c r="J99" s="15"/>
      <c r="L99" s="139"/>
    </row>
    <row r="100" spans="2:12" ht="12.75">
      <c r="B100" s="57"/>
      <c r="H100" s="78" t="s">
        <v>5</v>
      </c>
      <c r="I100" s="78"/>
      <c r="J100" s="78" t="s">
        <v>5</v>
      </c>
      <c r="L100" s="78" t="s">
        <v>5</v>
      </c>
    </row>
    <row r="101" spans="2:12" ht="12.75">
      <c r="B101" s="57"/>
      <c r="H101" s="78"/>
      <c r="I101" s="78"/>
      <c r="J101" s="78"/>
      <c r="L101" s="78"/>
    </row>
    <row r="102" spans="2:12" ht="12.75">
      <c r="B102" s="137" t="s">
        <v>159</v>
      </c>
      <c r="C102" s="120"/>
      <c r="D102" s="120"/>
      <c r="E102" s="120"/>
      <c r="F102" s="120"/>
      <c r="G102" s="120"/>
      <c r="H102" s="91">
        <v>18503</v>
      </c>
      <c r="I102" s="120"/>
      <c r="J102" s="91">
        <f>+L102-H102</f>
        <v>26997</v>
      </c>
      <c r="L102" s="91">
        <v>45500</v>
      </c>
    </row>
    <row r="103" spans="2:12" ht="12.75">
      <c r="B103" s="137" t="s">
        <v>161</v>
      </c>
      <c r="C103" s="118"/>
      <c r="D103" s="118"/>
      <c r="E103" s="118"/>
      <c r="F103" s="118"/>
      <c r="G103" s="118"/>
      <c r="H103" s="118"/>
      <c r="I103" s="118"/>
      <c r="J103" s="91"/>
      <c r="L103" s="91"/>
    </row>
    <row r="104" spans="2:12" ht="12.75">
      <c r="B104" s="138" t="s">
        <v>160</v>
      </c>
      <c r="C104" s="118"/>
      <c r="D104" s="118"/>
      <c r="E104" s="118"/>
      <c r="F104" s="118"/>
      <c r="G104" s="118"/>
      <c r="H104" s="118"/>
      <c r="I104" s="118"/>
      <c r="J104" s="91"/>
      <c r="L104" s="91"/>
    </row>
    <row r="105" spans="2:12" ht="12.75">
      <c r="B105" s="138"/>
      <c r="C105" s="118"/>
      <c r="D105" s="118"/>
      <c r="E105" s="118"/>
      <c r="F105" s="118"/>
      <c r="G105" s="118"/>
      <c r="H105" s="118"/>
      <c r="I105" s="118"/>
      <c r="J105" s="91"/>
      <c r="L105" s="91"/>
    </row>
    <row r="106" spans="2:12" ht="12.75">
      <c r="B106" s="16" t="s">
        <v>163</v>
      </c>
      <c r="H106" s="91">
        <v>1649</v>
      </c>
      <c r="J106" s="91">
        <f>+L106-H106</f>
        <v>2373</v>
      </c>
      <c r="L106" s="129">
        <v>4022</v>
      </c>
    </row>
    <row r="107" spans="2:12" ht="12.75">
      <c r="B107" s="16" t="s">
        <v>162</v>
      </c>
      <c r="J107" s="129"/>
      <c r="L107" s="91"/>
    </row>
    <row r="108" spans="2:12" ht="3" customHeight="1">
      <c r="B108" s="16"/>
      <c r="H108" s="131"/>
      <c r="J108" s="131"/>
      <c r="L108" s="131"/>
    </row>
    <row r="109" spans="2:12" ht="17.25" customHeight="1">
      <c r="B109" s="16"/>
      <c r="H109" s="129">
        <f>SUM(H102:H108)</f>
        <v>20152</v>
      </c>
      <c r="J109" s="129">
        <f>SUM(J102:J108)</f>
        <v>29370</v>
      </c>
      <c r="L109" s="129">
        <f>SUM(L102:L108)</f>
        <v>49522</v>
      </c>
    </row>
    <row r="110" spans="8:12" ht="2.25" customHeight="1" thickBot="1">
      <c r="H110" s="93"/>
      <c r="J110" s="93"/>
      <c r="L110" s="93"/>
    </row>
    <row r="111" ht="13.5" thickTop="1">
      <c r="L111" s="91"/>
    </row>
    <row r="112" spans="2:12" ht="29.25" customHeight="1">
      <c r="B112" s="168" t="s">
        <v>155</v>
      </c>
      <c r="C112" s="169"/>
      <c r="D112" s="169"/>
      <c r="E112" s="169"/>
      <c r="F112" s="169"/>
      <c r="G112" s="169"/>
      <c r="H112" s="169"/>
      <c r="I112" s="169"/>
      <c r="J112" s="169"/>
      <c r="K112" s="169"/>
      <c r="L112" s="169"/>
    </row>
    <row r="113" ht="12.75">
      <c r="L113" s="91"/>
    </row>
    <row r="114" spans="1:2" ht="12.75">
      <c r="A114" s="16">
        <v>12</v>
      </c>
      <c r="B114" s="16" t="s">
        <v>166</v>
      </c>
    </row>
    <row r="116" spans="1:2" ht="12.75">
      <c r="A116" s="16">
        <v>13</v>
      </c>
      <c r="B116" s="16" t="s">
        <v>170</v>
      </c>
    </row>
    <row r="118" spans="1:2" ht="12.75">
      <c r="A118" s="16">
        <v>14</v>
      </c>
      <c r="B118" s="16" t="s">
        <v>83</v>
      </c>
    </row>
    <row r="119" spans="10:12" ht="12.75">
      <c r="J119" s="15"/>
      <c r="L119" s="3"/>
    </row>
    <row r="120" spans="10:12" ht="12.75">
      <c r="J120" s="15" t="s">
        <v>88</v>
      </c>
      <c r="L120" s="15" t="s">
        <v>61</v>
      </c>
    </row>
    <row r="121" spans="8:12" ht="12.75">
      <c r="H121" s="15" t="s">
        <v>86</v>
      </c>
      <c r="J121" s="15" t="s">
        <v>23</v>
      </c>
      <c r="L121" s="15" t="s">
        <v>62</v>
      </c>
    </row>
    <row r="122" spans="2:12" ht="12.75">
      <c r="B122" s="57" t="s">
        <v>60</v>
      </c>
      <c r="H122" s="74" t="s">
        <v>5</v>
      </c>
      <c r="J122" s="74" t="s">
        <v>5</v>
      </c>
      <c r="L122" s="74" t="s">
        <v>5</v>
      </c>
    </row>
    <row r="124" spans="2:12" ht="12.75">
      <c r="B124" s="16" t="s">
        <v>64</v>
      </c>
      <c r="H124" s="91">
        <v>3231</v>
      </c>
      <c r="I124" s="91"/>
      <c r="J124" s="91">
        <v>1684</v>
      </c>
      <c r="K124" s="102"/>
      <c r="L124" s="91">
        <v>94302</v>
      </c>
    </row>
    <row r="125" spans="2:12" ht="12.75">
      <c r="B125" s="16" t="s">
        <v>65</v>
      </c>
      <c r="H125" s="91">
        <v>36207</v>
      </c>
      <c r="I125" s="91"/>
      <c r="J125" s="91">
        <v>9203</v>
      </c>
      <c r="K125" s="102"/>
      <c r="L125" s="91">
        <v>112274</v>
      </c>
    </row>
    <row r="126" spans="2:12" ht="12.75">
      <c r="B126" s="13" t="s">
        <v>63</v>
      </c>
      <c r="H126" s="91">
        <v>60016</v>
      </c>
      <c r="I126" s="91"/>
      <c r="J126" s="91">
        <f>4562-1200</f>
        <v>3362</v>
      </c>
      <c r="K126" s="102"/>
      <c r="L126" s="91">
        <f>58326-1200</f>
        <v>57126</v>
      </c>
    </row>
    <row r="127" spans="2:12" ht="12.75">
      <c r="B127" s="13" t="s">
        <v>66</v>
      </c>
      <c r="H127" s="91">
        <v>23542</v>
      </c>
      <c r="I127" s="91"/>
      <c r="J127" s="91">
        <v>3561</v>
      </c>
      <c r="K127" s="102"/>
      <c r="L127" s="91">
        <v>51435</v>
      </c>
    </row>
    <row r="128" spans="2:12" ht="12.75">
      <c r="B128" s="16" t="s">
        <v>82</v>
      </c>
      <c r="H128" s="91">
        <v>689</v>
      </c>
      <c r="I128" s="91"/>
      <c r="J128" s="91">
        <v>1518</v>
      </c>
      <c r="K128" s="102"/>
      <c r="L128" s="91">
        <v>59702</v>
      </c>
    </row>
    <row r="129" spans="8:12" ht="2.25" customHeight="1">
      <c r="H129" s="92"/>
      <c r="I129" s="91"/>
      <c r="J129" s="92"/>
      <c r="K129" s="91"/>
      <c r="L129" s="92"/>
    </row>
    <row r="130" spans="8:14" ht="12.75">
      <c r="H130" s="91">
        <f>SUM(H124:H128)</f>
        <v>123685</v>
      </c>
      <c r="I130" s="91"/>
      <c r="J130" s="91">
        <f>SUM(J124:J128)</f>
        <v>19328</v>
      </c>
      <c r="K130" s="102"/>
      <c r="L130" s="91">
        <f>SUM(L124:L128)</f>
        <v>374839</v>
      </c>
      <c r="N130" s="17"/>
    </row>
    <row r="131" spans="8:12" ht="2.25" customHeight="1" thickBot="1">
      <c r="H131" s="93"/>
      <c r="I131" s="91"/>
      <c r="J131" s="93"/>
      <c r="K131" s="91"/>
      <c r="L131" s="93"/>
    </row>
    <row r="132" spans="8:12" ht="13.5" thickTop="1">
      <c r="H132" s="91"/>
      <c r="I132" s="91"/>
      <c r="J132" s="91"/>
      <c r="K132" s="91"/>
      <c r="L132" s="91"/>
    </row>
    <row r="133" spans="2:12" ht="12.75">
      <c r="B133" s="57" t="s">
        <v>67</v>
      </c>
      <c r="H133" s="91"/>
      <c r="I133" s="91"/>
      <c r="J133" s="91"/>
      <c r="K133" s="91"/>
      <c r="L133" s="91"/>
    </row>
    <row r="134" spans="2:12" ht="12.75">
      <c r="B134" s="13" t="s">
        <v>68</v>
      </c>
      <c r="H134" s="91">
        <f>+H130-H135</f>
        <v>123658</v>
      </c>
      <c r="I134" s="91"/>
      <c r="J134" s="91">
        <f>+J130-J135</f>
        <v>19349</v>
      </c>
      <c r="K134" s="91"/>
      <c r="L134" s="91">
        <f>+L130-L135</f>
        <v>373891</v>
      </c>
    </row>
    <row r="135" spans="2:12" ht="12.75">
      <c r="B135" s="13" t="s">
        <v>69</v>
      </c>
      <c r="H135" s="91">
        <v>27</v>
      </c>
      <c r="I135" s="91"/>
      <c r="J135" s="129">
        <v>-21</v>
      </c>
      <c r="K135" s="91"/>
      <c r="L135" s="129">
        <v>948</v>
      </c>
    </row>
    <row r="136" spans="8:12" ht="2.25" customHeight="1">
      <c r="H136" s="92"/>
      <c r="I136" s="91"/>
      <c r="J136" s="92"/>
      <c r="K136" s="91"/>
      <c r="L136" s="92"/>
    </row>
    <row r="137" spans="8:12" ht="12.75">
      <c r="H137" s="91">
        <f>SUM(H134:H136)</f>
        <v>123685</v>
      </c>
      <c r="I137" s="91"/>
      <c r="J137" s="91">
        <f>SUM(J134:J136)</f>
        <v>19328</v>
      </c>
      <c r="K137" s="91"/>
      <c r="L137" s="91">
        <f>SUM(L134:L136)</f>
        <v>374839</v>
      </c>
    </row>
    <row r="138" spans="8:12" ht="1.5" customHeight="1" thickBot="1">
      <c r="H138" s="93"/>
      <c r="I138" s="91"/>
      <c r="J138" s="93"/>
      <c r="K138" s="91"/>
      <c r="L138" s="93"/>
    </row>
    <row r="139" spans="8:12" ht="13.5" thickTop="1">
      <c r="H139" s="91"/>
      <c r="I139" s="91"/>
      <c r="J139" s="91"/>
      <c r="K139" s="91"/>
      <c r="L139" s="101"/>
    </row>
    <row r="140" spans="1:13" ht="40.5" customHeight="1">
      <c r="A140" s="119">
        <v>15</v>
      </c>
      <c r="B140" s="167" t="s">
        <v>200</v>
      </c>
      <c r="C140" s="162"/>
      <c r="D140" s="162"/>
      <c r="E140" s="162"/>
      <c r="F140" s="162"/>
      <c r="G140" s="162"/>
      <c r="H140" s="162"/>
      <c r="I140" s="162"/>
      <c r="J140" s="162"/>
      <c r="K140" s="162"/>
      <c r="L140" s="162"/>
      <c r="M140" s="98"/>
    </row>
    <row r="141" spans="1:13" ht="12" customHeight="1">
      <c r="A141" s="119"/>
      <c r="B141" s="130"/>
      <c r="C141" s="118"/>
      <c r="D141" s="118"/>
      <c r="E141" s="118"/>
      <c r="F141" s="118"/>
      <c r="G141" s="118"/>
      <c r="H141" s="118"/>
      <c r="I141" s="118"/>
      <c r="J141" s="118"/>
      <c r="K141" s="118"/>
      <c r="L141" s="118"/>
      <c r="M141" s="98"/>
    </row>
    <row r="142" spans="1:14" ht="39.75" customHeight="1">
      <c r="A142" s="116">
        <v>16</v>
      </c>
      <c r="B142" s="167" t="s">
        <v>182</v>
      </c>
      <c r="C142" s="162"/>
      <c r="D142" s="162"/>
      <c r="E142" s="162"/>
      <c r="F142" s="162"/>
      <c r="G142" s="162"/>
      <c r="H142" s="162"/>
      <c r="I142" s="162"/>
      <c r="J142" s="162"/>
      <c r="K142" s="162"/>
      <c r="L142" s="162"/>
      <c r="M142" s="120"/>
      <c r="N142" s="120"/>
    </row>
    <row r="143" spans="1:14" ht="9.75" customHeight="1">
      <c r="A143" s="116"/>
      <c r="B143" s="116"/>
      <c r="C143" s="126"/>
      <c r="D143" s="127"/>
      <c r="E143" s="127"/>
      <c r="F143" s="127"/>
      <c r="G143" s="127"/>
      <c r="H143" s="127"/>
      <c r="I143" s="127"/>
      <c r="J143" s="127"/>
      <c r="K143" s="127"/>
      <c r="L143" s="127"/>
      <c r="M143" s="120"/>
      <c r="N143" s="120"/>
    </row>
    <row r="144" spans="1:14" ht="29.25" customHeight="1">
      <c r="A144" s="116"/>
      <c r="B144" s="167" t="s">
        <v>201</v>
      </c>
      <c r="C144" s="162"/>
      <c r="D144" s="162"/>
      <c r="E144" s="162"/>
      <c r="F144" s="162"/>
      <c r="G144" s="162"/>
      <c r="H144" s="162"/>
      <c r="I144" s="162"/>
      <c r="J144" s="162"/>
      <c r="K144" s="162"/>
      <c r="L144" s="162"/>
      <c r="M144" s="120"/>
      <c r="N144" s="120"/>
    </row>
    <row r="145" spans="1:14" ht="9" customHeight="1">
      <c r="A145" s="116"/>
      <c r="B145" s="130"/>
      <c r="C145" s="118"/>
      <c r="D145" s="118"/>
      <c r="E145" s="118"/>
      <c r="F145" s="118"/>
      <c r="G145" s="118"/>
      <c r="H145" s="118"/>
      <c r="I145" s="118"/>
      <c r="J145" s="118"/>
      <c r="K145" s="118"/>
      <c r="L145" s="118"/>
      <c r="M145" s="120"/>
      <c r="N145" s="120"/>
    </row>
    <row r="146" spans="1:14" ht="44.25" customHeight="1">
      <c r="A146" s="116"/>
      <c r="B146" s="167" t="s">
        <v>183</v>
      </c>
      <c r="C146" s="162"/>
      <c r="D146" s="162"/>
      <c r="E146" s="162"/>
      <c r="F146" s="162"/>
      <c r="G146" s="162"/>
      <c r="H146" s="162"/>
      <c r="I146" s="162"/>
      <c r="J146" s="162"/>
      <c r="K146" s="162"/>
      <c r="L146" s="162"/>
      <c r="M146" s="120"/>
      <c r="N146" s="120"/>
    </row>
    <row r="147" spans="1:14" ht="9.75" customHeight="1">
      <c r="A147" s="116"/>
      <c r="B147" s="130"/>
      <c r="C147" s="118"/>
      <c r="D147" s="118"/>
      <c r="E147" s="118"/>
      <c r="F147" s="118"/>
      <c r="G147" s="118"/>
      <c r="H147" s="118"/>
      <c r="I147" s="118"/>
      <c r="J147" s="118"/>
      <c r="K147" s="118"/>
      <c r="L147" s="118"/>
      <c r="M147" s="120"/>
      <c r="N147" s="120"/>
    </row>
    <row r="148" spans="1:14" ht="39" customHeight="1">
      <c r="A148" s="116"/>
      <c r="B148" s="167" t="s">
        <v>202</v>
      </c>
      <c r="C148" s="162"/>
      <c r="D148" s="162"/>
      <c r="E148" s="162"/>
      <c r="F148" s="162"/>
      <c r="G148" s="162"/>
      <c r="H148" s="162"/>
      <c r="I148" s="162"/>
      <c r="J148" s="162"/>
      <c r="K148" s="162"/>
      <c r="L148" s="162"/>
      <c r="M148" s="120"/>
      <c r="N148" s="120"/>
    </row>
    <row r="149" spans="1:14" ht="9.75" customHeight="1">
      <c r="A149" s="116"/>
      <c r="B149" s="140"/>
      <c r="C149" s="118"/>
      <c r="D149" s="118"/>
      <c r="E149" s="118"/>
      <c r="F149" s="118"/>
      <c r="G149" s="118"/>
      <c r="H149" s="118"/>
      <c r="I149" s="118"/>
      <c r="J149" s="118"/>
      <c r="K149" s="118"/>
      <c r="L149" s="118"/>
      <c r="M149" s="120"/>
      <c r="N149" s="120"/>
    </row>
    <row r="150" spans="1:14" ht="18" customHeight="1">
      <c r="A150" s="116">
        <v>17</v>
      </c>
      <c r="B150" s="161" t="s">
        <v>179</v>
      </c>
      <c r="C150" s="162"/>
      <c r="D150" s="162"/>
      <c r="E150" s="162"/>
      <c r="F150" s="162"/>
      <c r="G150" s="162"/>
      <c r="H150" s="162"/>
      <c r="I150" s="162"/>
      <c r="J150" s="162"/>
      <c r="K150" s="162"/>
      <c r="L150" s="162"/>
      <c r="M150" s="120"/>
      <c r="N150" s="120"/>
    </row>
    <row r="151" spans="1:14" ht="12.75">
      <c r="A151" s="116"/>
      <c r="B151" s="116"/>
      <c r="C151" s="116"/>
      <c r="D151" s="120"/>
      <c r="E151" s="120"/>
      <c r="F151" s="120"/>
      <c r="G151" s="120"/>
      <c r="H151" s="120"/>
      <c r="I151" s="120"/>
      <c r="J151" s="120"/>
      <c r="K151" s="120"/>
      <c r="L151" s="120"/>
      <c r="M151" s="120"/>
      <c r="N151" s="120"/>
    </row>
    <row r="152" spans="1:14" ht="12.75">
      <c r="A152" s="16">
        <v>18</v>
      </c>
      <c r="B152" s="16" t="s">
        <v>148</v>
      </c>
      <c r="H152" s="120"/>
      <c r="I152" s="120"/>
      <c r="J152" s="120"/>
      <c r="K152" s="120"/>
      <c r="L152" s="120"/>
      <c r="M152" s="120"/>
      <c r="N152" s="120"/>
    </row>
    <row r="153" spans="1:12" ht="12.75">
      <c r="A153" s="16"/>
      <c r="B153" s="16"/>
      <c r="C153" s="98"/>
      <c r="D153" s="98"/>
      <c r="E153" s="98"/>
      <c r="F153" s="98"/>
      <c r="G153" s="98"/>
      <c r="H153" s="98"/>
      <c r="I153" s="98"/>
      <c r="J153" s="98"/>
      <c r="K153" s="98"/>
      <c r="L153" s="98"/>
    </row>
    <row r="154" spans="1:12" ht="63.75" customHeight="1">
      <c r="A154" s="117" t="s">
        <v>70</v>
      </c>
      <c r="B154" s="167" t="s">
        <v>207</v>
      </c>
      <c r="C154" s="173"/>
      <c r="D154" s="173"/>
      <c r="E154" s="173"/>
      <c r="F154" s="173"/>
      <c r="G154" s="173"/>
      <c r="H154" s="173"/>
      <c r="I154" s="173"/>
      <c r="J154" s="173"/>
      <c r="K154" s="173"/>
      <c r="L154" s="173"/>
    </row>
    <row r="155" ht="11.25" customHeight="1"/>
    <row r="156" spans="1:15" ht="12.75">
      <c r="A156" s="16" t="s">
        <v>71</v>
      </c>
      <c r="B156" s="172" t="s">
        <v>193</v>
      </c>
      <c r="C156" s="162"/>
      <c r="D156" s="162"/>
      <c r="E156" s="162"/>
      <c r="F156" s="162"/>
      <c r="G156" s="162"/>
      <c r="H156" s="162"/>
      <c r="I156" s="162"/>
      <c r="J156" s="162"/>
      <c r="K156" s="162"/>
      <c r="L156" s="162"/>
      <c r="M156" s="128"/>
      <c r="N156" s="128"/>
      <c r="O156" s="128"/>
    </row>
    <row r="158" spans="1:11" ht="12.75" customHeight="1">
      <c r="A158" s="116" t="s">
        <v>72</v>
      </c>
      <c r="B158" s="142" t="s">
        <v>189</v>
      </c>
      <c r="C158" s="119"/>
      <c r="D158" s="117"/>
      <c r="E158" s="117"/>
      <c r="F158" s="117"/>
      <c r="G158" s="117"/>
      <c r="H158" s="117"/>
      <c r="I158" s="117"/>
      <c r="J158" s="117"/>
      <c r="K158" s="117"/>
    </row>
    <row r="159" spans="1:12" ht="39" customHeight="1">
      <c r="A159" s="116"/>
      <c r="B159" s="164" t="s">
        <v>205</v>
      </c>
      <c r="C159" s="162"/>
      <c r="D159" s="162"/>
      <c r="E159" s="162"/>
      <c r="F159" s="162"/>
      <c r="G159" s="162"/>
      <c r="H159" s="162"/>
      <c r="I159" s="162"/>
      <c r="J159" s="162"/>
      <c r="K159" s="162"/>
      <c r="L159" s="162"/>
    </row>
    <row r="160" spans="1:12" ht="10.5" customHeight="1">
      <c r="A160" s="116"/>
      <c r="B160" s="116"/>
      <c r="C160" s="123"/>
      <c r="D160" s="123"/>
      <c r="E160" s="120"/>
      <c r="F160" s="120"/>
      <c r="G160" s="120"/>
      <c r="H160" s="120"/>
      <c r="I160" s="120"/>
      <c r="J160" s="120"/>
      <c r="K160" s="120"/>
      <c r="L160" s="120"/>
    </row>
    <row r="161" spans="1:12" ht="12.75">
      <c r="A161" s="116"/>
      <c r="B161" s="147" t="s">
        <v>204</v>
      </c>
      <c r="D161" s="123"/>
      <c r="E161" s="120"/>
      <c r="F161" s="120"/>
      <c r="G161" s="120"/>
      <c r="H161" s="120"/>
      <c r="I161" s="120"/>
      <c r="J161" s="120"/>
      <c r="K161" s="120"/>
      <c r="L161" s="120"/>
    </row>
    <row r="162" spans="1:12" ht="12.75">
      <c r="A162" s="116"/>
      <c r="B162" s="116"/>
      <c r="C162" s="123"/>
      <c r="D162" s="143"/>
      <c r="E162" s="120"/>
      <c r="F162" s="120"/>
      <c r="G162" s="120"/>
      <c r="H162" s="120"/>
      <c r="I162" s="120"/>
      <c r="J162" s="120"/>
      <c r="K162" s="120"/>
      <c r="L162" s="120"/>
    </row>
    <row r="163" spans="1:12" ht="12.75">
      <c r="A163" s="116"/>
      <c r="B163" s="146" t="s">
        <v>12</v>
      </c>
      <c r="C163" s="123" t="s">
        <v>198</v>
      </c>
      <c r="E163" s="120"/>
      <c r="F163" s="120"/>
      <c r="G163" s="120"/>
      <c r="H163" s="120"/>
      <c r="I163" s="120"/>
      <c r="J163" s="120"/>
      <c r="K163" s="120"/>
      <c r="L163" s="120"/>
    </row>
    <row r="164" spans="1:12" ht="12.75">
      <c r="A164" s="116"/>
      <c r="B164" s="116"/>
      <c r="C164" s="144" t="s">
        <v>190</v>
      </c>
      <c r="E164" s="120"/>
      <c r="F164" s="120"/>
      <c r="G164" s="120"/>
      <c r="H164" s="120"/>
      <c r="I164" s="120"/>
      <c r="J164" s="120"/>
      <c r="K164" s="120"/>
      <c r="L164" s="120"/>
    </row>
    <row r="165" spans="1:12" ht="12.75">
      <c r="A165" s="116"/>
      <c r="B165" s="116"/>
      <c r="C165" s="123"/>
      <c r="D165" s="143"/>
      <c r="E165" s="120"/>
      <c r="F165" s="120"/>
      <c r="G165" s="120"/>
      <c r="H165" s="120"/>
      <c r="I165" s="120"/>
      <c r="J165" s="120"/>
      <c r="K165" s="120"/>
      <c r="L165" s="120"/>
    </row>
    <row r="166" spans="1:12" ht="12.75">
      <c r="A166" s="116"/>
      <c r="B166" s="146" t="s">
        <v>13</v>
      </c>
      <c r="C166" s="123" t="s">
        <v>199</v>
      </c>
      <c r="E166" s="120"/>
      <c r="F166" s="120"/>
      <c r="G166" s="120"/>
      <c r="H166" s="120"/>
      <c r="I166" s="120"/>
      <c r="J166" s="120"/>
      <c r="K166" s="120"/>
      <c r="L166" s="120"/>
    </row>
    <row r="167" spans="1:12" ht="12.75">
      <c r="A167" s="116"/>
      <c r="B167" s="116"/>
      <c r="C167" s="123" t="s">
        <v>191</v>
      </c>
      <c r="E167" s="120"/>
      <c r="F167" s="120"/>
      <c r="G167" s="120"/>
      <c r="H167" s="120"/>
      <c r="I167" s="120"/>
      <c r="J167" s="120"/>
      <c r="K167" s="120"/>
      <c r="L167" s="120"/>
    </row>
    <row r="168" spans="1:12" ht="12.75">
      <c r="A168" s="116"/>
      <c r="B168" s="116"/>
      <c r="C168" s="123"/>
      <c r="D168" s="143"/>
      <c r="E168" s="120"/>
      <c r="F168" s="120"/>
      <c r="G168" s="120"/>
      <c r="H168" s="120"/>
      <c r="I168" s="120"/>
      <c r="J168" s="120"/>
      <c r="K168" s="120"/>
      <c r="L168" s="120"/>
    </row>
    <row r="169" spans="1:12" ht="12.75">
      <c r="A169" s="116"/>
      <c r="B169" s="116" t="s">
        <v>15</v>
      </c>
      <c r="C169" s="123" t="s">
        <v>196</v>
      </c>
      <c r="E169" s="120"/>
      <c r="F169" s="120"/>
      <c r="G169" s="120"/>
      <c r="H169" s="120"/>
      <c r="I169" s="120"/>
      <c r="J169" s="120"/>
      <c r="K169" s="120"/>
      <c r="L169" s="120"/>
    </row>
    <row r="170" spans="1:12" ht="12.75">
      <c r="A170" s="116"/>
      <c r="B170" s="116"/>
      <c r="C170" s="123" t="s">
        <v>197</v>
      </c>
      <c r="E170" s="120"/>
      <c r="F170" s="120"/>
      <c r="G170" s="120"/>
      <c r="H170" s="120"/>
      <c r="I170" s="120"/>
      <c r="J170" s="120"/>
      <c r="K170" s="120"/>
      <c r="L170" s="120"/>
    </row>
    <row r="171" spans="1:12" ht="12.75">
      <c r="A171" s="116"/>
      <c r="B171" s="116"/>
      <c r="C171" s="117"/>
      <c r="D171" s="120"/>
      <c r="E171" s="120"/>
      <c r="F171" s="120"/>
      <c r="G171" s="120"/>
      <c r="H171" s="120"/>
      <c r="I171" s="120"/>
      <c r="J171" s="120"/>
      <c r="K171" s="120"/>
      <c r="L171" s="120"/>
    </row>
    <row r="172" spans="1:12" ht="18.75" customHeight="1">
      <c r="A172" s="119" t="s">
        <v>85</v>
      </c>
      <c r="B172" s="163" t="s">
        <v>110</v>
      </c>
      <c r="C172" s="166"/>
      <c r="D172" s="166"/>
      <c r="E172" s="166"/>
      <c r="F172" s="166"/>
      <c r="G172" s="166"/>
      <c r="H172" s="166"/>
      <c r="I172" s="166"/>
      <c r="J172" s="166"/>
      <c r="K172" s="166"/>
      <c r="L172" s="166"/>
    </row>
  </sheetData>
  <mergeCells count="23">
    <mergeCell ref="B172:L172"/>
    <mergeCell ref="B156:L156"/>
    <mergeCell ref="B142:L142"/>
    <mergeCell ref="B144:L144"/>
    <mergeCell ref="B150:L150"/>
    <mergeCell ref="B154:L154"/>
    <mergeCell ref="B146:L146"/>
    <mergeCell ref="B148:L148"/>
    <mergeCell ref="B159:L159"/>
    <mergeCell ref="B140:L140"/>
    <mergeCell ref="B112:L112"/>
    <mergeCell ref="J66:L66"/>
    <mergeCell ref="J65:L65"/>
    <mergeCell ref="B51:L51"/>
    <mergeCell ref="B63:L63"/>
    <mergeCell ref="B8:L8"/>
    <mergeCell ref="B9:L9"/>
    <mergeCell ref="B32:L32"/>
    <mergeCell ref="B55:L55"/>
    <mergeCell ref="B57:L57"/>
    <mergeCell ref="B58:L58"/>
    <mergeCell ref="B59:L59"/>
    <mergeCell ref="B53:L53"/>
  </mergeCells>
  <printOptions/>
  <pageMargins left="0.61" right="0.27" top="0.41" bottom="0.24" header="0.3" footer="0.24"/>
  <pageSetup horizontalDpi="300" verticalDpi="300" orientation="portrait" paperSize="9" r:id="rId1"/>
  <rowBreaks count="3" manualBreakCount="3">
    <brk id="53" max="255" man="1"/>
    <brk id="93" max="255" man="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Corporation Berhad</dc:creator>
  <cp:keywords/>
  <dc:description/>
  <cp:lastModifiedBy>psfoong</cp:lastModifiedBy>
  <cp:lastPrinted>2002-08-20T07:23:03Z</cp:lastPrinted>
  <dcterms:created xsi:type="dcterms:W3CDTF">1999-05-24T04:23:25Z</dcterms:created>
  <dcterms:modified xsi:type="dcterms:W3CDTF">2002-08-21T09:42:54Z</dcterms:modified>
  <cp:category/>
  <cp:version/>
  <cp:contentType/>
  <cp:contentStatus/>
</cp:coreProperties>
</file>